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6.- Secretaria de Finanzas y Administración\1.- Jefatura de Contabilidad de Ingresos\17.- informes\4.- informe de disciplina financiera\2022\4to TRIMESTRE\ENTREGA\"/>
    </mc:Choice>
  </mc:AlternateContent>
  <bookViews>
    <workbookView xWindow="0" yWindow="0" windowWidth="24000" windowHeight="9732"/>
  </bookViews>
  <sheets>
    <sheet name="EADID " sheetId="1" r:id="rId1"/>
  </sheets>
  <definedNames>
    <definedName name="_xlnm._FilterDatabase" localSheetId="0" hidden="1">'EADID '!$E$7:$J$527</definedName>
    <definedName name="_xlnm.Print_Area" localSheetId="0">'EADID '!$C$1:$K$528</definedName>
    <definedName name="_xlnm.Print_Titles" localSheetId="0">'EADID 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1" i="1" l="1"/>
  <c r="F525" i="1" l="1"/>
  <c r="F369" i="1"/>
  <c r="F338" i="1"/>
  <c r="F336" i="1"/>
  <c r="F328" i="1"/>
  <c r="F327" i="1" s="1"/>
  <c r="F326" i="1" s="1"/>
  <c r="F322" i="1"/>
  <c r="I322" i="1"/>
  <c r="F68" i="1"/>
  <c r="I68" i="1"/>
  <c r="G57" i="1"/>
  <c r="G56" i="1" s="1"/>
  <c r="G55" i="1" s="1"/>
  <c r="F12" i="1"/>
  <c r="F21" i="1"/>
  <c r="F14" i="1"/>
  <c r="I516" i="1"/>
  <c r="F516" i="1"/>
  <c r="F399" i="1"/>
  <c r="I399" i="1"/>
  <c r="E387" i="1"/>
  <c r="E372" i="1" s="1"/>
  <c r="E374" i="1"/>
  <c r="E373" i="1" s="1"/>
  <c r="J364" i="1"/>
  <c r="H364" i="1"/>
  <c r="I349" i="1"/>
  <c r="J356" i="1"/>
  <c r="H356" i="1"/>
  <c r="E349" i="1"/>
  <c r="E338" i="1"/>
  <c r="E336" i="1"/>
  <c r="E344" i="1"/>
  <c r="E179" i="1"/>
  <c r="I179" i="1"/>
  <c r="F179" i="1"/>
  <c r="H246" i="1"/>
  <c r="H245" i="1"/>
  <c r="H244" i="1"/>
  <c r="J245" i="1" l="1"/>
  <c r="J246" i="1"/>
  <c r="J244" i="1"/>
  <c r="F59" i="1"/>
  <c r="H521" i="1"/>
  <c r="G500" i="1"/>
  <c r="F500" i="1"/>
  <c r="I493" i="1"/>
  <c r="F493" i="1"/>
  <c r="F489" i="1"/>
  <c r="F471" i="1"/>
  <c r="H424" i="1"/>
  <c r="F374" i="1"/>
  <c r="F349" i="1"/>
  <c r="H358" i="1"/>
  <c r="I311" i="1"/>
  <c r="F311" i="1"/>
  <c r="I298" i="1"/>
  <c r="F298" i="1"/>
  <c r="I274" i="1"/>
  <c r="F274" i="1"/>
  <c r="I267" i="1"/>
  <c r="F267" i="1"/>
  <c r="F250" i="1"/>
  <c r="I163" i="1"/>
  <c r="H162" i="1"/>
  <c r="F138" i="1"/>
  <c r="I57" i="1"/>
  <c r="F25" i="1"/>
  <c r="H59" i="1" l="1"/>
  <c r="F57" i="1"/>
  <c r="F56" i="1" s="1"/>
  <c r="F55" i="1" s="1"/>
  <c r="G12" i="1"/>
  <c r="H495" i="1"/>
  <c r="H496" i="1"/>
  <c r="H497" i="1"/>
  <c r="H498" i="1"/>
  <c r="H490" i="1"/>
  <c r="H486" i="1"/>
  <c r="H487" i="1"/>
  <c r="H488" i="1"/>
  <c r="F459" i="1"/>
  <c r="H465" i="1"/>
  <c r="I459" i="1"/>
  <c r="F394" i="1"/>
  <c r="F388" i="1"/>
  <c r="F385" i="1"/>
  <c r="F373" i="1" s="1"/>
  <c r="J368" i="1"/>
  <c r="J367" i="1"/>
  <c r="J366" i="1"/>
  <c r="F367" i="1"/>
  <c r="F176" i="1"/>
  <c r="F347" i="1"/>
  <c r="F344" i="1"/>
  <c r="H330" i="1"/>
  <c r="H321" i="1"/>
  <c r="F320" i="1"/>
  <c r="F249" i="1" s="1"/>
  <c r="H268" i="1"/>
  <c r="F247" i="1"/>
  <c r="F173" i="1"/>
  <c r="H175" i="1"/>
  <c r="H174" i="1"/>
  <c r="H172" i="1"/>
  <c r="F163" i="1"/>
  <c r="F116" i="1"/>
  <c r="F124" i="1"/>
  <c r="H121" i="1"/>
  <c r="H122" i="1"/>
  <c r="F113" i="1"/>
  <c r="F98" i="1"/>
  <c r="F82" i="1"/>
  <c r="H62" i="1"/>
  <c r="H63" i="1"/>
  <c r="H64" i="1"/>
  <c r="H65" i="1"/>
  <c r="F49" i="1"/>
  <c r="G46" i="1"/>
  <c r="F46" i="1"/>
  <c r="F39" i="1"/>
  <c r="F36" i="1"/>
  <c r="F29" i="1"/>
  <c r="H15" i="1"/>
  <c r="I388" i="1"/>
  <c r="J358" i="1"/>
  <c r="I250" i="1"/>
  <c r="I173" i="1"/>
  <c r="I138" i="1"/>
  <c r="I56" i="1"/>
  <c r="I55" i="1" s="1"/>
  <c r="I49" i="1"/>
  <c r="I46" i="1"/>
  <c r="F335" i="1" l="1"/>
  <c r="H173" i="1"/>
  <c r="F67" i="1"/>
  <c r="F66" i="1" s="1"/>
  <c r="F387" i="1"/>
  <c r="F28" i="1"/>
  <c r="F11" i="1" s="1"/>
  <c r="F10" i="1" l="1"/>
  <c r="H503" i="1"/>
  <c r="H504" i="1"/>
  <c r="J495" i="1"/>
  <c r="J496" i="1"/>
  <c r="J486" i="1"/>
  <c r="J487" i="1"/>
  <c r="J488" i="1"/>
  <c r="J465" i="1"/>
  <c r="J449" i="1"/>
  <c r="J450" i="1"/>
  <c r="J451" i="1"/>
  <c r="J452" i="1"/>
  <c r="J453" i="1"/>
  <c r="J454" i="1"/>
  <c r="J455" i="1"/>
  <c r="J456" i="1"/>
  <c r="J445" i="1"/>
  <c r="J446" i="1"/>
  <c r="J447" i="1"/>
  <c r="J424" i="1"/>
  <c r="J426" i="1"/>
  <c r="J331" i="1"/>
  <c r="J289" i="1"/>
  <c r="J296" i="1"/>
  <c r="J183" i="1"/>
  <c r="J184" i="1"/>
  <c r="J185" i="1"/>
  <c r="J186" i="1"/>
  <c r="J174" i="1"/>
  <c r="J133" i="1"/>
  <c r="J134" i="1"/>
  <c r="J135" i="1"/>
  <c r="J121" i="1"/>
  <c r="J122" i="1"/>
  <c r="J62" i="1"/>
  <c r="J63" i="1"/>
  <c r="J64" i="1"/>
  <c r="J65" i="1"/>
  <c r="J47" i="1"/>
  <c r="J504" i="1" l="1"/>
  <c r="G471" i="1"/>
  <c r="H16" i="1" l="1"/>
  <c r="H17" i="1"/>
  <c r="H19" i="1"/>
  <c r="H20" i="1"/>
  <c r="H518" i="1"/>
  <c r="H520" i="1"/>
  <c r="H522" i="1"/>
  <c r="H523" i="1"/>
  <c r="H524" i="1"/>
  <c r="H517" i="1"/>
  <c r="H502" i="1"/>
  <c r="H505" i="1"/>
  <c r="H506" i="1"/>
  <c r="H507" i="1"/>
  <c r="H508" i="1"/>
  <c r="H509" i="1"/>
  <c r="H510" i="1"/>
  <c r="H511" i="1"/>
  <c r="H512" i="1"/>
  <c r="H513" i="1"/>
  <c r="H514" i="1"/>
  <c r="H501" i="1"/>
  <c r="J498" i="1"/>
  <c r="H499" i="1"/>
  <c r="H494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72" i="1"/>
  <c r="H468" i="1"/>
  <c r="H469" i="1"/>
  <c r="H467" i="1"/>
  <c r="H461" i="1"/>
  <c r="H462" i="1"/>
  <c r="H463" i="1"/>
  <c r="H464" i="1"/>
  <c r="H457" i="1"/>
  <c r="H458" i="1"/>
  <c r="H423" i="1"/>
  <c r="H425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8" i="1"/>
  <c r="H409" i="1"/>
  <c r="H410" i="1"/>
  <c r="H411" i="1"/>
  <c r="H412" i="1"/>
  <c r="H413" i="1"/>
  <c r="H414" i="1"/>
  <c r="H415" i="1"/>
  <c r="H416" i="1"/>
  <c r="H418" i="1"/>
  <c r="H419" i="1"/>
  <c r="H420" i="1"/>
  <c r="H422" i="1"/>
  <c r="H408" i="1"/>
  <c r="H405" i="1"/>
  <c r="H404" i="1"/>
  <c r="H401" i="1"/>
  <c r="H402" i="1"/>
  <c r="H400" i="1"/>
  <c r="H396" i="1"/>
  <c r="H397" i="1"/>
  <c r="H398" i="1"/>
  <c r="H395" i="1"/>
  <c r="H390" i="1"/>
  <c r="H391" i="1"/>
  <c r="H392" i="1"/>
  <c r="H393" i="1"/>
  <c r="H389" i="1"/>
  <c r="H376" i="1"/>
  <c r="H377" i="1"/>
  <c r="H378" i="1"/>
  <c r="H379" i="1"/>
  <c r="H380" i="1"/>
  <c r="H381" i="1"/>
  <c r="H382" i="1"/>
  <c r="H383" i="1"/>
  <c r="H384" i="1"/>
  <c r="H375" i="1"/>
  <c r="H370" i="1"/>
  <c r="H350" i="1"/>
  <c r="H351" i="1"/>
  <c r="H352" i="1"/>
  <c r="H353" i="1"/>
  <c r="H354" i="1"/>
  <c r="H355" i="1"/>
  <c r="H357" i="1"/>
  <c r="H359" i="1"/>
  <c r="H360" i="1"/>
  <c r="H361" i="1"/>
  <c r="H362" i="1"/>
  <c r="H363" i="1"/>
  <c r="H365" i="1"/>
  <c r="H340" i="1"/>
  <c r="H341" i="1"/>
  <c r="H342" i="1"/>
  <c r="H343" i="1"/>
  <c r="H339" i="1"/>
  <c r="H332" i="1"/>
  <c r="H333" i="1"/>
  <c r="H329" i="1"/>
  <c r="H323" i="1"/>
  <c r="H313" i="1"/>
  <c r="H314" i="1"/>
  <c r="H315" i="1"/>
  <c r="H316" i="1"/>
  <c r="H317" i="1"/>
  <c r="H318" i="1"/>
  <c r="H319" i="1"/>
  <c r="H312" i="1"/>
  <c r="H300" i="1"/>
  <c r="H301" i="1"/>
  <c r="H302" i="1"/>
  <c r="H303" i="1"/>
  <c r="H304" i="1"/>
  <c r="H305" i="1"/>
  <c r="H306" i="1"/>
  <c r="H307" i="1"/>
  <c r="H308" i="1"/>
  <c r="H309" i="1"/>
  <c r="H310" i="1"/>
  <c r="H299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90" i="1"/>
  <c r="H291" i="1"/>
  <c r="H292" i="1"/>
  <c r="H293" i="1"/>
  <c r="H294" i="1"/>
  <c r="H295" i="1"/>
  <c r="H297" i="1"/>
  <c r="H275" i="1"/>
  <c r="H269" i="1"/>
  <c r="H270" i="1"/>
  <c r="H271" i="1"/>
  <c r="H272" i="1"/>
  <c r="H273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51" i="1"/>
  <c r="H235" i="1"/>
  <c r="H236" i="1"/>
  <c r="H237" i="1"/>
  <c r="H238" i="1"/>
  <c r="H239" i="1"/>
  <c r="H240" i="1"/>
  <c r="J241" i="1"/>
  <c r="H242" i="1"/>
  <c r="H243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181" i="1"/>
  <c r="H182" i="1"/>
  <c r="H187" i="1"/>
  <c r="H188" i="1"/>
  <c r="H189" i="1"/>
  <c r="H190" i="1"/>
  <c r="H191" i="1"/>
  <c r="H192" i="1"/>
  <c r="H193" i="1"/>
  <c r="H194" i="1"/>
  <c r="H180" i="1"/>
  <c r="H178" i="1"/>
  <c r="H177" i="1"/>
  <c r="H165" i="1"/>
  <c r="H166" i="1"/>
  <c r="H167" i="1"/>
  <c r="H168" i="1"/>
  <c r="H169" i="1"/>
  <c r="H170" i="1"/>
  <c r="H171" i="1"/>
  <c r="H164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39" i="1"/>
  <c r="H126" i="1"/>
  <c r="H127" i="1"/>
  <c r="H128" i="1"/>
  <c r="H129" i="1"/>
  <c r="H130" i="1"/>
  <c r="H131" i="1"/>
  <c r="H132" i="1"/>
  <c r="H136" i="1"/>
  <c r="H137" i="1"/>
  <c r="H125" i="1"/>
  <c r="H118" i="1"/>
  <c r="H119" i="1"/>
  <c r="H120" i="1"/>
  <c r="H123" i="1"/>
  <c r="H114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99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83" i="1"/>
  <c r="H70" i="1"/>
  <c r="H71" i="1"/>
  <c r="H72" i="1"/>
  <c r="H73" i="1"/>
  <c r="H74" i="1"/>
  <c r="H75" i="1"/>
  <c r="H76" i="1"/>
  <c r="H77" i="1"/>
  <c r="H78" i="1"/>
  <c r="H79" i="1"/>
  <c r="H80" i="1"/>
  <c r="H81" i="1"/>
  <c r="H69" i="1"/>
  <c r="H61" i="1"/>
  <c r="H58" i="1"/>
  <c r="H44" i="1"/>
  <c r="H41" i="1"/>
  <c r="H42" i="1"/>
  <c r="H43" i="1"/>
  <c r="H45" i="1"/>
  <c r="H40" i="1"/>
  <c r="H37" i="1"/>
  <c r="H31" i="1"/>
  <c r="H32" i="1"/>
  <c r="H33" i="1"/>
  <c r="H34" i="1"/>
  <c r="H35" i="1"/>
  <c r="H30" i="1"/>
  <c r="H22" i="1"/>
  <c r="I176" i="1"/>
  <c r="I124" i="1"/>
  <c r="I116" i="1"/>
  <c r="I98" i="1"/>
  <c r="I82" i="1"/>
  <c r="I39" i="1"/>
  <c r="I21" i="1"/>
  <c r="I14" i="1"/>
  <c r="I12" i="1"/>
  <c r="I394" i="1"/>
  <c r="I403" i="1"/>
  <c r="I407" i="1"/>
  <c r="I466" i="1"/>
  <c r="I320" i="1"/>
  <c r="I113" i="1"/>
  <c r="I29" i="1"/>
  <c r="G516" i="1"/>
  <c r="G374" i="1"/>
  <c r="G373" i="1" s="1"/>
  <c r="G372" i="1" s="1"/>
  <c r="G407" i="1"/>
  <c r="G21" i="1"/>
  <c r="G14" i="1"/>
  <c r="F491" i="1"/>
  <c r="G11" i="1" l="1"/>
  <c r="G10" i="1" s="1"/>
  <c r="J44" i="1"/>
  <c r="J192" i="1"/>
  <c r="J207" i="1"/>
  <c r="J223" i="1"/>
  <c r="J243" i="1"/>
  <c r="J295" i="1"/>
  <c r="J286" i="1"/>
  <c r="H388" i="1"/>
  <c r="J499" i="1"/>
  <c r="J31" i="1"/>
  <c r="J191" i="1"/>
  <c r="J214" i="1"/>
  <c r="J206" i="1"/>
  <c r="J198" i="1"/>
  <c r="J230" i="1"/>
  <c r="J222" i="1"/>
  <c r="J242" i="1"/>
  <c r="J294" i="1"/>
  <c r="J333" i="1"/>
  <c r="H399" i="1"/>
  <c r="J215" i="1"/>
  <c r="J190" i="1"/>
  <c r="J213" i="1"/>
  <c r="J205" i="1"/>
  <c r="J197" i="1"/>
  <c r="J229" i="1"/>
  <c r="J221" i="1"/>
  <c r="J293" i="1"/>
  <c r="J332" i="1"/>
  <c r="J430" i="1"/>
  <c r="J485" i="1"/>
  <c r="J199" i="1"/>
  <c r="J212" i="1"/>
  <c r="J220" i="1"/>
  <c r="J45" i="1"/>
  <c r="J136" i="1"/>
  <c r="J188" i="1"/>
  <c r="J211" i="1"/>
  <c r="J203" i="1"/>
  <c r="J195" i="1"/>
  <c r="J227" i="1"/>
  <c r="J219" i="1"/>
  <c r="J239" i="1"/>
  <c r="J291" i="1"/>
  <c r="J444" i="1"/>
  <c r="J428" i="1"/>
  <c r="J235" i="1"/>
  <c r="H39" i="1"/>
  <c r="J196" i="1"/>
  <c r="J240" i="1"/>
  <c r="H29" i="1"/>
  <c r="J132" i="1"/>
  <c r="J187" i="1"/>
  <c r="J210" i="1"/>
  <c r="J202" i="1"/>
  <c r="J234" i="1"/>
  <c r="J226" i="1"/>
  <c r="J218" i="1"/>
  <c r="J238" i="1"/>
  <c r="J290" i="1"/>
  <c r="J427" i="1"/>
  <c r="J32" i="1"/>
  <c r="J231" i="1"/>
  <c r="J189" i="1"/>
  <c r="J228" i="1"/>
  <c r="J292" i="1"/>
  <c r="J429" i="1"/>
  <c r="J34" i="1"/>
  <c r="J194" i="1"/>
  <c r="J182" i="1"/>
  <c r="J209" i="1"/>
  <c r="J201" i="1"/>
  <c r="J233" i="1"/>
  <c r="J225" i="1"/>
  <c r="J217" i="1"/>
  <c r="J237" i="1"/>
  <c r="J288" i="1"/>
  <c r="J425" i="1"/>
  <c r="J137" i="1"/>
  <c r="J204" i="1"/>
  <c r="J33" i="1"/>
  <c r="J120" i="1"/>
  <c r="J193" i="1"/>
  <c r="J208" i="1"/>
  <c r="J200" i="1"/>
  <c r="J232" i="1"/>
  <c r="J224" i="1"/>
  <c r="J216" i="1"/>
  <c r="J236" i="1"/>
  <c r="J297" i="1"/>
  <c r="J287" i="1"/>
  <c r="J355" i="1"/>
  <c r="H471" i="1"/>
  <c r="H403" i="1"/>
  <c r="H394" i="1"/>
  <c r="H374" i="1"/>
  <c r="H493" i="1"/>
  <c r="H298" i="1"/>
  <c r="H349" i="1"/>
  <c r="H179" i="1"/>
  <c r="H311" i="1"/>
  <c r="J181" i="1"/>
  <c r="H138" i="1"/>
  <c r="H516" i="1"/>
  <c r="H68" i="1"/>
  <c r="J30" i="1"/>
  <c r="H274" i="1"/>
  <c r="H338" i="1"/>
  <c r="H267" i="1"/>
  <c r="H163" i="1"/>
  <c r="H176" i="1"/>
  <c r="H250" i="1"/>
  <c r="H82" i="1"/>
  <c r="H98" i="1"/>
  <c r="H124" i="1"/>
  <c r="H492" i="1"/>
  <c r="J477" i="1"/>
  <c r="J473" i="1"/>
  <c r="H491" i="1" l="1"/>
  <c r="H387" i="1"/>
  <c r="G9" i="1"/>
  <c r="F466" i="1"/>
  <c r="H470" i="1"/>
  <c r="J468" i="1"/>
  <c r="H466" i="1" l="1"/>
  <c r="J497" i="1"/>
  <c r="H421" i="1"/>
  <c r="E371" i="1"/>
  <c r="E347" i="1"/>
  <c r="E335" i="1" s="1"/>
  <c r="H334" i="1"/>
  <c r="H60" i="1"/>
  <c r="H57" i="1" s="1"/>
  <c r="H56" i="1" s="1"/>
  <c r="H55" i="1" s="1"/>
  <c r="I387" i="1"/>
  <c r="H328" i="1" l="1"/>
  <c r="H18" i="1"/>
  <c r="H14" i="1" s="1"/>
  <c r="E369" i="1"/>
  <c r="E10" i="1" s="1"/>
  <c r="H371" i="1"/>
  <c r="F407" i="1"/>
  <c r="H417" i="1"/>
  <c r="H460" i="1"/>
  <c r="H459" i="1" l="1"/>
  <c r="H407" i="1"/>
  <c r="H327" i="1"/>
  <c r="I328" i="1"/>
  <c r="H326" i="1" l="1"/>
  <c r="I500" i="1" l="1"/>
  <c r="I491" i="1"/>
  <c r="I489" i="1"/>
  <c r="I385" i="1"/>
  <c r="I374" i="1"/>
  <c r="I369" i="1"/>
  <c r="I347" i="1"/>
  <c r="I344" i="1"/>
  <c r="I338" i="1"/>
  <c r="I336" i="1"/>
  <c r="I247" i="1"/>
  <c r="I36" i="1"/>
  <c r="I25" i="1"/>
  <c r="J467" i="1"/>
  <c r="J469" i="1"/>
  <c r="I406" i="1" l="1"/>
  <c r="I67" i="1"/>
  <c r="I335" i="1"/>
  <c r="I373" i="1"/>
  <c r="I28" i="1"/>
  <c r="J54" i="1"/>
  <c r="J342" i="1"/>
  <c r="J494" i="1"/>
  <c r="J484" i="1"/>
  <c r="J461" i="1"/>
  <c r="J462" i="1"/>
  <c r="J448" i="1"/>
  <c r="J457" i="1"/>
  <c r="J458" i="1"/>
  <c r="J439" i="1"/>
  <c r="J440" i="1"/>
  <c r="J441" i="1"/>
  <c r="J442" i="1"/>
  <c r="J443" i="1"/>
  <c r="J422" i="1"/>
  <c r="J423" i="1"/>
  <c r="J420" i="1"/>
  <c r="J408" i="1"/>
  <c r="J362" i="1"/>
  <c r="J61" i="1"/>
  <c r="I11" i="1" l="1"/>
  <c r="I372" i="1"/>
  <c r="J172" i="1"/>
  <c r="J144" i="1"/>
  <c r="J93" i="1"/>
  <c r="H489" i="1" l="1"/>
  <c r="H406" i="1" l="1"/>
  <c r="G493" i="1"/>
  <c r="J493" i="1"/>
  <c r="E493" i="1"/>
  <c r="G489" i="1"/>
  <c r="E489" i="1"/>
  <c r="E471" i="1"/>
  <c r="G466" i="1"/>
  <c r="E466" i="1"/>
  <c r="J526" i="1"/>
  <c r="J492" i="1"/>
  <c r="J490" i="1"/>
  <c r="J472" i="1"/>
  <c r="J346" i="1"/>
  <c r="J178" i="1"/>
  <c r="J161" i="1"/>
  <c r="J160" i="1"/>
  <c r="J154" i="1"/>
  <c r="J153" i="1"/>
  <c r="J152" i="1"/>
  <c r="J151" i="1"/>
  <c r="J150" i="1"/>
  <c r="F406" i="1" l="1"/>
  <c r="J489" i="1"/>
  <c r="J470" i="1"/>
  <c r="F372" i="1" l="1"/>
  <c r="I525" i="1"/>
  <c r="F9" i="1" l="1"/>
  <c r="J401" i="1"/>
  <c r="J398" i="1"/>
  <c r="J397" i="1"/>
  <c r="J396" i="1"/>
  <c r="J402" i="1"/>
  <c r="H527" i="1" l="1"/>
  <c r="H526" i="1"/>
  <c r="J524" i="1"/>
  <c r="J523" i="1"/>
  <c r="J522" i="1"/>
  <c r="J521" i="1"/>
  <c r="J520" i="1"/>
  <c r="J519" i="1"/>
  <c r="J518" i="1"/>
  <c r="J517" i="1"/>
  <c r="J505" i="1"/>
  <c r="J506" i="1"/>
  <c r="J507" i="1"/>
  <c r="J508" i="1"/>
  <c r="J509" i="1"/>
  <c r="J510" i="1"/>
  <c r="J511" i="1"/>
  <c r="J512" i="1"/>
  <c r="J513" i="1"/>
  <c r="J514" i="1"/>
  <c r="H515" i="1"/>
  <c r="J501" i="1"/>
  <c r="G491" i="1"/>
  <c r="J483" i="1"/>
  <c r="J482" i="1"/>
  <c r="J481" i="1"/>
  <c r="J480" i="1"/>
  <c r="J479" i="1"/>
  <c r="J478" i="1"/>
  <c r="J476" i="1"/>
  <c r="J475" i="1"/>
  <c r="J474" i="1"/>
  <c r="J466" i="1"/>
  <c r="J464" i="1"/>
  <c r="J463" i="1"/>
  <c r="G459" i="1"/>
  <c r="J438" i="1"/>
  <c r="J437" i="1"/>
  <c r="J436" i="1"/>
  <c r="J435" i="1"/>
  <c r="J434" i="1"/>
  <c r="J433" i="1"/>
  <c r="J432" i="1"/>
  <c r="J431" i="1"/>
  <c r="J421" i="1"/>
  <c r="J419" i="1"/>
  <c r="J418" i="1"/>
  <c r="J416" i="1"/>
  <c r="J414" i="1"/>
  <c r="J413" i="1"/>
  <c r="J412" i="1"/>
  <c r="J411" i="1"/>
  <c r="J410" i="1"/>
  <c r="J409" i="1"/>
  <c r="J405" i="1"/>
  <c r="J392" i="1"/>
  <c r="J377" i="1"/>
  <c r="H500" i="1" l="1"/>
  <c r="J527" i="1"/>
  <c r="H525" i="1"/>
  <c r="E9" i="1"/>
  <c r="J515" i="1"/>
  <c r="J459" i="1"/>
  <c r="J415" i="1"/>
  <c r="J407" i="1"/>
  <c r="J502" i="1"/>
  <c r="J516" i="1"/>
  <c r="J471" i="1"/>
  <c r="J404" i="1"/>
  <c r="J400" i="1"/>
  <c r="J460" i="1"/>
  <c r="J417" i="1"/>
  <c r="J525" i="1" l="1"/>
  <c r="J393" i="1"/>
  <c r="J391" i="1"/>
  <c r="J390" i="1"/>
  <c r="H386" i="1"/>
  <c r="J384" i="1"/>
  <c r="J383" i="1"/>
  <c r="J382" i="1"/>
  <c r="J381" i="1"/>
  <c r="J380" i="1"/>
  <c r="J379" i="1"/>
  <c r="J378" i="1"/>
  <c r="J376" i="1"/>
  <c r="J371" i="1"/>
  <c r="J365" i="1"/>
  <c r="J361" i="1"/>
  <c r="J360" i="1"/>
  <c r="J359" i="1"/>
  <c r="J357" i="1"/>
  <c r="J353" i="1"/>
  <c r="J352" i="1"/>
  <c r="J351" i="1"/>
  <c r="J350" i="1"/>
  <c r="H348" i="1"/>
  <c r="H346" i="1"/>
  <c r="H345" i="1"/>
  <c r="J343" i="1"/>
  <c r="J341" i="1"/>
  <c r="J340" i="1"/>
  <c r="H337" i="1"/>
  <c r="J330" i="1"/>
  <c r="J329" i="1"/>
  <c r="H325" i="1"/>
  <c r="H324" i="1"/>
  <c r="H320" i="1"/>
  <c r="J319" i="1"/>
  <c r="J317" i="1"/>
  <c r="J316" i="1"/>
  <c r="J315" i="1"/>
  <c r="J314" i="1"/>
  <c r="J313" i="1"/>
  <c r="J310" i="1"/>
  <c r="J309" i="1"/>
  <c r="J308" i="1"/>
  <c r="J307" i="1"/>
  <c r="J306" i="1"/>
  <c r="J305" i="1"/>
  <c r="J304" i="1"/>
  <c r="J303" i="1"/>
  <c r="J301" i="1"/>
  <c r="J300" i="1"/>
  <c r="J285" i="1"/>
  <c r="J284" i="1"/>
  <c r="J283" i="1"/>
  <c r="J282" i="1"/>
  <c r="J281" i="1"/>
  <c r="J280" i="1"/>
  <c r="J279" i="1"/>
  <c r="J278" i="1"/>
  <c r="J277" i="1"/>
  <c r="J276" i="1"/>
  <c r="J273" i="1"/>
  <c r="J272" i="1"/>
  <c r="J271" i="1"/>
  <c r="J270" i="1"/>
  <c r="J269" i="1"/>
  <c r="J266" i="1"/>
  <c r="J265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H248" i="1"/>
  <c r="J170" i="1"/>
  <c r="J169" i="1"/>
  <c r="J168" i="1"/>
  <c r="J167" i="1"/>
  <c r="J166" i="1"/>
  <c r="J165" i="1"/>
  <c r="J159" i="1"/>
  <c r="J158" i="1"/>
  <c r="J157" i="1"/>
  <c r="J156" i="1"/>
  <c r="J155" i="1"/>
  <c r="J149" i="1"/>
  <c r="J148" i="1"/>
  <c r="J147" i="1"/>
  <c r="J146" i="1"/>
  <c r="J145" i="1"/>
  <c r="J143" i="1"/>
  <c r="J142" i="1"/>
  <c r="J141" i="1"/>
  <c r="J140" i="1"/>
  <c r="J131" i="1"/>
  <c r="J130" i="1"/>
  <c r="J129" i="1"/>
  <c r="J128" i="1"/>
  <c r="J127" i="1"/>
  <c r="J126" i="1"/>
  <c r="J123" i="1"/>
  <c r="J119" i="1"/>
  <c r="J118" i="1"/>
  <c r="H117" i="1"/>
  <c r="H115" i="1"/>
  <c r="J112" i="1"/>
  <c r="J111" i="1"/>
  <c r="J110" i="1"/>
  <c r="J109" i="1"/>
  <c r="J108" i="1"/>
  <c r="J106" i="1"/>
  <c r="J105" i="1"/>
  <c r="J104" i="1"/>
  <c r="J103" i="1"/>
  <c r="J102" i="1"/>
  <c r="J101" i="1"/>
  <c r="J100" i="1"/>
  <c r="J97" i="1"/>
  <c r="J96" i="1"/>
  <c r="J95" i="1"/>
  <c r="J94" i="1"/>
  <c r="J92" i="1"/>
  <c r="J91" i="1"/>
  <c r="J90" i="1"/>
  <c r="J89" i="1"/>
  <c r="J88" i="1"/>
  <c r="J87" i="1"/>
  <c r="J86" i="1"/>
  <c r="J85" i="1"/>
  <c r="J84" i="1"/>
  <c r="J83" i="1"/>
  <c r="J70" i="1"/>
  <c r="J71" i="1"/>
  <c r="J72" i="1"/>
  <c r="J73" i="1"/>
  <c r="J74" i="1"/>
  <c r="J75" i="1"/>
  <c r="J76" i="1"/>
  <c r="J77" i="1"/>
  <c r="J78" i="1"/>
  <c r="J79" i="1"/>
  <c r="J80" i="1"/>
  <c r="J81" i="1"/>
  <c r="J69" i="1"/>
  <c r="J59" i="1"/>
  <c r="J60" i="1"/>
  <c r="H51" i="1"/>
  <c r="J51" i="1" s="1"/>
  <c r="H52" i="1"/>
  <c r="J52" i="1" s="1"/>
  <c r="H53" i="1"/>
  <c r="J53" i="1" s="1"/>
  <c r="H50" i="1"/>
  <c r="H48" i="1"/>
  <c r="J42" i="1"/>
  <c r="J43" i="1"/>
  <c r="J41" i="1"/>
  <c r="H38" i="1"/>
  <c r="H27" i="1"/>
  <c r="J27" i="1" s="1"/>
  <c r="H26" i="1"/>
  <c r="H23" i="1"/>
  <c r="H24" i="1"/>
  <c r="J24" i="1" s="1"/>
  <c r="J16" i="1"/>
  <c r="J17" i="1"/>
  <c r="J18" i="1"/>
  <c r="J19" i="1"/>
  <c r="J20" i="1"/>
  <c r="J15" i="1"/>
  <c r="H13" i="1"/>
  <c r="H12" i="1" s="1"/>
  <c r="H25" i="1" l="1"/>
  <c r="J25" i="1" s="1"/>
  <c r="H36" i="1"/>
  <c r="H336" i="1"/>
  <c r="J48" i="1"/>
  <c r="H46" i="1"/>
  <c r="H21" i="1"/>
  <c r="H385" i="1"/>
  <c r="H249" i="1"/>
  <c r="H247" i="1"/>
  <c r="J325" i="1"/>
  <c r="H322" i="1"/>
  <c r="J50" i="1"/>
  <c r="H49" i="1"/>
  <c r="H344" i="1"/>
  <c r="J117" i="1"/>
  <c r="H116" i="1"/>
  <c r="J324" i="1"/>
  <c r="J115" i="1"/>
  <c r="H113" i="1"/>
  <c r="J38" i="1"/>
  <c r="J13" i="1"/>
  <c r="J23" i="1"/>
  <c r="J22" i="1"/>
  <c r="J58" i="1"/>
  <c r="J26" i="1"/>
  <c r="J37" i="1"/>
  <c r="J40" i="1"/>
  <c r="J395" i="1"/>
  <c r="J389" i="1"/>
  <c r="J386" i="1"/>
  <c r="J375" i="1"/>
  <c r="J370" i="1"/>
  <c r="H369" i="1"/>
  <c r="J348" i="1"/>
  <c r="H347" i="1"/>
  <c r="J345" i="1"/>
  <c r="J339" i="1"/>
  <c r="J337" i="1"/>
  <c r="J323" i="1"/>
  <c r="J321" i="1"/>
  <c r="J312" i="1"/>
  <c r="J299" i="1"/>
  <c r="J275" i="1"/>
  <c r="J268" i="1"/>
  <c r="J251" i="1"/>
  <c r="J248" i="1"/>
  <c r="J180" i="1"/>
  <c r="J177" i="1"/>
  <c r="J175" i="1"/>
  <c r="J164" i="1"/>
  <c r="J139" i="1"/>
  <c r="J138" i="1"/>
  <c r="J125" i="1"/>
  <c r="J114" i="1"/>
  <c r="J99" i="1"/>
  <c r="J363" i="1"/>
  <c r="J334" i="1"/>
  <c r="J68" i="1"/>
  <c r="J500" i="1"/>
  <c r="J491" i="1"/>
  <c r="J403" i="1"/>
  <c r="J399" i="1"/>
  <c r="I327" i="1"/>
  <c r="J320" i="1"/>
  <c r="J163" i="1"/>
  <c r="H373" i="1" l="1"/>
  <c r="J385" i="1"/>
  <c r="J369" i="1"/>
  <c r="H28" i="1"/>
  <c r="H11" i="1" s="1"/>
  <c r="J46" i="1"/>
  <c r="H335" i="1"/>
  <c r="H67" i="1"/>
  <c r="J36" i="1"/>
  <c r="J21" i="1"/>
  <c r="J311" i="1"/>
  <c r="J250" i="1"/>
  <c r="J338" i="1"/>
  <c r="J176" i="1"/>
  <c r="J267" i="1"/>
  <c r="J124" i="1"/>
  <c r="J274" i="1"/>
  <c r="J322" i="1"/>
  <c r="J344" i="1"/>
  <c r="J39" i="1"/>
  <c r="J49" i="1"/>
  <c r="J179" i="1"/>
  <c r="J173" i="1"/>
  <c r="J82" i="1"/>
  <c r="J113" i="1"/>
  <c r="J116" i="1"/>
  <c r="J12" i="1"/>
  <c r="J406" i="1"/>
  <c r="J394" i="1"/>
  <c r="J388" i="1"/>
  <c r="J374" i="1"/>
  <c r="J347" i="1"/>
  <c r="J336" i="1"/>
  <c r="J298" i="1"/>
  <c r="J247" i="1"/>
  <c r="J349" i="1"/>
  <c r="J328" i="1"/>
  <c r="J57" i="1"/>
  <c r="J14" i="1"/>
  <c r="I249" i="1"/>
  <c r="I326" i="1"/>
  <c r="H372" i="1" l="1"/>
  <c r="H66" i="1"/>
  <c r="J373" i="1"/>
  <c r="J249" i="1"/>
  <c r="J335" i="1"/>
  <c r="J387" i="1"/>
  <c r="J326" i="1"/>
  <c r="J327" i="1"/>
  <c r="J56" i="1"/>
  <c r="H10" i="1" l="1"/>
  <c r="H9" i="1" s="1"/>
  <c r="J372" i="1"/>
  <c r="J55" i="1"/>
  <c r="I66" i="1"/>
  <c r="J66" i="1" l="1"/>
  <c r="J67" i="1"/>
  <c r="J98" i="1"/>
  <c r="J29" i="1" l="1"/>
  <c r="J28" i="1"/>
  <c r="I10" i="1" l="1"/>
  <c r="I9" i="1" s="1"/>
  <c r="J11" i="1" l="1"/>
  <c r="J10" i="1" l="1"/>
  <c r="J9" i="1" l="1"/>
  <c r="I35" i="1"/>
  <c r="J35" i="1" l="1"/>
</calcChain>
</file>

<file path=xl/sharedStrings.xml><?xml version="1.0" encoding="utf-8"?>
<sst xmlns="http://schemas.openxmlformats.org/spreadsheetml/2006/main" count="530" uniqueCount="514">
  <si>
    <t>GOBIERNO DEL ESTADO DE MICHOACAN DE OCAMPO</t>
  </si>
  <si>
    <t>(Pesos)</t>
  </si>
  <si>
    <t xml:space="preserve"> INGRESO  DEVENGADO</t>
  </si>
  <si>
    <t>INGRESOS Y OTROS BENEFICIOS</t>
  </si>
  <si>
    <t>INGRESOS DE GESTIÓN</t>
  </si>
  <si>
    <t>IMPUESTOS</t>
  </si>
  <si>
    <t>IMPUESTOS SOBRE LOS INGRESOS</t>
  </si>
  <si>
    <t>IMPUESTO SOBRE LOTERIAS, RIFAS, SORTEOS Y CONCURSOS.</t>
  </si>
  <si>
    <t>IMPUESTOS SOBRE LA PRODUCCION, EL CONSUMO Y LAS TRANSACCIONES.</t>
  </si>
  <si>
    <t>IMPUESTO SOBRE ENAJENACION DE VEHICULOS DE MOTOR USADOS.</t>
  </si>
  <si>
    <t>IMPUESTO SOBRE SERVICIOS DE HOSPEDAJE.</t>
  </si>
  <si>
    <t>IMPTO SOBRE SERV HOSPEDAJE (EJERCICIOS ANTERIORES 2%)</t>
  </si>
  <si>
    <t>VTA FINAL BEBIDAS  CONTENIDO ALCOHÓLICO</t>
  </si>
  <si>
    <t>IMP EROGACIÓN EN JUEGOS CON APUESTAS</t>
  </si>
  <si>
    <t>IMP PREMIOS GENERADOS  JUEGOS APUESTAS</t>
  </si>
  <si>
    <t>IMPUESTOS SOBRE NOMINA Y ASIMILABLES.</t>
  </si>
  <si>
    <t>IMPUESTO SOBRE EROGACIONES POR REMUNERACION AL TRABAJO PERSONAL, PRESTADO BAJO LA DIRECCION Y DEPENDENCIA DE UN PATRON.</t>
  </si>
  <si>
    <t>IMPUESTO SOBRE EROGACIONES POR REMUNERACION (EJERCICIOS ANTERIORES 2%)</t>
  </si>
  <si>
    <t>SUBSIDIO IMPTO/EROGACIONES REMUNERACION AL TRABAJO</t>
  </si>
  <si>
    <t>IMPUESTOS ECOLOGICOS</t>
  </si>
  <si>
    <t>IMPTO POR REMEDIACION AMBIENTAL EXTRACC MATERIAL</t>
  </si>
  <si>
    <t>IMPTO POR LA EMISION DE CONTAMINANTES SUELO Y AGU</t>
  </si>
  <si>
    <t>ACCESORIOS.</t>
  </si>
  <si>
    <t>RECARGOS.</t>
  </si>
  <si>
    <t>RECARGOS DE IMPTO S/ENAJEN DE VEHIC MOTOR USADOS</t>
  </si>
  <si>
    <t>RECARGOS IMPTO S/ SERVICIO DE HOSPEDAJE</t>
  </si>
  <si>
    <t>RECARGOS POR PRORROGA O PAGO EN PARCIALIDADES</t>
  </si>
  <si>
    <t>RECARGOS VTA FINAL BEBIDAS  CONTENIDO ALCOHÓLICO</t>
  </si>
  <si>
    <t>RECARG DEL IMP A LA EROGACI EN JUEGOS CON APUESTAS</t>
  </si>
  <si>
    <t>MULTAS DE IMPUESTOS ESTATALES</t>
  </si>
  <si>
    <t>MULTAS IMPTO S/ ENAJEN DE VEHICULOS MOTOR USADOS</t>
  </si>
  <si>
    <t>ACTUALIZACION DE IMPUESTOS ESTATALES</t>
  </si>
  <si>
    <t>ACT IMPTO S/ENAJENACION DE VEHIC DE MOTOR USADOS</t>
  </si>
  <si>
    <t>ACT IMPTO S/SERVICIO DE HOSPEDAJE</t>
  </si>
  <si>
    <t>ACTUALIZACION VTA FINAL BEBID CONTENIDO ALCOHÓLICO</t>
  </si>
  <si>
    <t>ACTUALIZACION DEL IMP A LA EROG JUEGOS CON APUESTA</t>
  </si>
  <si>
    <t>ACTUALIZACION IMP  PREMIO GENER EN JUEGO CON APUES</t>
  </si>
  <si>
    <t>CONDONACION DE IMPUESTOS ESTATALES</t>
  </si>
  <si>
    <t>COND REC IMPTO EROG REMU TRAB PERS PREST B DYDUP</t>
  </si>
  <si>
    <t>INGRESOS NO COMPRENDIDAS EN LAS FRACCIONES DE LA LEY DE INGRESOS CAUSADAS EN EJERCICIOS FISCALES ANTERIORES PENDIENTES DE LIQUIDACIÓN O PAGO</t>
  </si>
  <si>
    <t>IMPUESTOS  NO  COMPRENDIDOS  EN  LAS  FRACCIONES  DE  LA  LEY  DE INGRESOS CAUSADOS EN EJERCICIOS FISCALES ANTERIORES PENDIENTES DE LIQUIDACION O PAGO DE TENENCIA Y USO DE VEHICULOS.</t>
  </si>
  <si>
    <t>ACTUALIZACION ISTUV</t>
  </si>
  <si>
    <t>RECARGOS ISTUV</t>
  </si>
  <si>
    <t>CONDONACION IMPUESTO SOBRE TENENCIA Y USO VEHICULO</t>
  </si>
  <si>
    <t>CONTRIBUCIONES DE MEJORAS</t>
  </si>
  <si>
    <t>DE APORTACION POR MEJORAS.</t>
  </si>
  <si>
    <t xml:space="preserve">APORTACION DE MUNICIPIOS </t>
  </si>
  <si>
    <t>APORT DE MPIOS PARA CONSTR DE REDES DE AGUA</t>
  </si>
  <si>
    <t>APORT MUNICIPIO TRASLADO DE MAQUINARIA SCOP 2021</t>
  </si>
  <si>
    <t xml:space="preserve"> APORTACION DE MUNICIPIOS FORTAPAZ</t>
  </si>
  <si>
    <t>DERECHOS POR PRESTACION DE SERVICIOS.</t>
  </si>
  <si>
    <t>DERECHOS POR LA PRESTACION DE SERVICIOS ESTATALES</t>
  </si>
  <si>
    <t>SERVICIOS URBANISTICOS</t>
  </si>
  <si>
    <t>AUTORIZACION DE FRACCIONAMIENTOS, CONDOMINIOS</t>
  </si>
  <si>
    <t>OTROS SERV URBANISTICOS Y DE ASENTAMIENTO HUMANO</t>
  </si>
  <si>
    <t>RECTIFICACION DE AUTORIZACIONES</t>
  </si>
  <si>
    <t>INSPECCION DE DESARROLLO</t>
  </si>
  <si>
    <t>AUTORIZACION DE  SUBDIVICIONES Y FUSIONES</t>
  </si>
  <si>
    <t>POR DICT DE LIC DE APROV DE MIN Y SUST NO RES FED</t>
  </si>
  <si>
    <t>POR LA EXP RESOL AUTORIZ MAT IMPAC RIESG DADO AMBI</t>
  </si>
  <si>
    <t>POR REG DE GENER DE RESID MANEJO ESP PERS FIS MOR</t>
  </si>
  <si>
    <t>POR EL REGISTRO COMO GESTOR DE RESID DE MANEJO ESP</t>
  </si>
  <si>
    <t>POR LA AUTORIZACION DE PLANES DE MANEJ RESID ESP</t>
  </si>
  <si>
    <t>POR DICT DE EXPED DE ACTUALIZ DE LIC AMBIENT UNICA</t>
  </si>
  <si>
    <t>POR LA VALIDACION DE DICTAMENES DE DADO AMBIENTAL</t>
  </si>
  <si>
    <t>SERVICIOS DE TRANSPORTE PUBLICO</t>
  </si>
  <si>
    <t>PAGO ANUAL DE CONCESIONES</t>
  </si>
  <si>
    <t>RENOVACION ANUAL DE CONCESIONES DE SERV PÚB</t>
  </si>
  <si>
    <t>REFRENDO ANUAL DE CALCOMANIAS</t>
  </si>
  <si>
    <t>REPOSICION DE TARJETAS DE CIRCULACION</t>
  </si>
  <si>
    <t>CANJE GENERAL DE PLACAS</t>
  </si>
  <si>
    <t>DOTACION Y REPOSICION DE PLACAS</t>
  </si>
  <si>
    <t>EXPED DE COPIAS CERTIF DE EXPED DE CONCESION</t>
  </si>
  <si>
    <t>EXPEDICION, REP Y RENOV DEL TÍTULO DE CONCESIONES</t>
  </si>
  <si>
    <t>POR LA EXPED DE CONST QUE ACREDITEN EL USO VEHIC</t>
  </si>
  <si>
    <t>POR BAJA DE VEHÍCULOS, POR CAMBIO, ROBO O DESTRUCC</t>
  </si>
  <si>
    <t>TRANSFER DE CONCESIONES DE TRANS PÚB, POR SUCESIÓN</t>
  </si>
  <si>
    <t>CAMBIO DE MODALIDAD DE CONCESIONES DE TRANS PÚB</t>
  </si>
  <si>
    <t>CAMBIO DE ADSCRIPCIÓN CLASIFICACIÓN DE LOCALIDADES</t>
  </si>
  <si>
    <t>CONDONACION POR SERVICIO DE TRASPORTE PUBLICO</t>
  </si>
  <si>
    <t>SERVICIOS DE TRANSPORTE PARTICULAR</t>
  </si>
  <si>
    <t>POR HOLOGRAMA DE CIRCULACION O REFRENDO DE CALCA</t>
  </si>
  <si>
    <t>REPOSICION DE TARJETA DE CIRCULACION</t>
  </si>
  <si>
    <t>PERMISOS DE CIRCULACION</t>
  </si>
  <si>
    <t>SERV POR BAJA DE PLACAS</t>
  </si>
  <si>
    <t>EXPED DE CERTIFICADO DE INTERES PARTICULAR</t>
  </si>
  <si>
    <t>REG DE BAJAS DE VEHÍCULOS AUTOMOTORES</t>
  </si>
  <si>
    <t>SERV DE GRUA</t>
  </si>
  <si>
    <t>PLACAS PARA PERSONAS CON DISCAPACIDAD 50%</t>
  </si>
  <si>
    <t>HOLOGRAMA DE CIRCULACION PERSONAS CON DISCAPAC 50%</t>
  </si>
  <si>
    <t>VALIDACION DE PAGOS PROVENGAN DE OTRA ENTIDAD</t>
  </si>
  <si>
    <t>VALIDACION DE PEDIMENTO DE IMPORTACION DE VEHÍC</t>
  </si>
  <si>
    <t>CONDONACION POR SERVICIO DE TRASPORTE PARTICULAR</t>
  </si>
  <si>
    <t>POR LA EXPEDICIÓN Y RENOVACIÓN DE LICENCIAS PARA CONDUCIR VEHÍCULOS AUTOMOTORES.</t>
  </si>
  <si>
    <t>LICENCIAS PARA CONDUCIR.</t>
  </si>
  <si>
    <t>PERMISOS PROVICIONALES PARA CONDUCIR</t>
  </si>
  <si>
    <t>POR SERVICIOS DE SEGURIDAD PRIVADA.</t>
  </si>
  <si>
    <t>POR ESTUDIO Y POR LA REVALIDACIÓN ANUAL</t>
  </si>
  <si>
    <t>POR EL ESTUDIO Y RECOM SOLICITUD CAMBIO MODALIDAD</t>
  </si>
  <si>
    <t>POR EL ESTUDIO DET LEGALIDAD PREST SERV SEG PRIV</t>
  </si>
  <si>
    <t>POR PRESTAR SERV DE LOCALIZACION SOBRE PERSONAS</t>
  </si>
  <si>
    <t>POR SERVICIOS DEL REGISTRO PÚBLICO DE LA PROPIEDAD RAÍZ Y DEL COMERCIO</t>
  </si>
  <si>
    <t>CANCELACION DE INSCRIP EN EL REG DEL COMERCIO</t>
  </si>
  <si>
    <t>INSCRIP DE DEPOSITOS DE TESTAMENTOS</t>
  </si>
  <si>
    <t>INSCRIP EN EL REG DEL COMERCIO</t>
  </si>
  <si>
    <t>INSCRIP Y CANCELACION DE GRAVAMENES</t>
  </si>
  <si>
    <t>OTROS SERV DEL REG DE LA PROPIEDAD</t>
  </si>
  <si>
    <t>POR REG DE OTROS ACTOS DEL REG PÚB DE LA PROPIEDAD</t>
  </si>
  <si>
    <t>CERTIF Y COPIAS CON SERV A DOMICILIO URGENTES</t>
  </si>
  <si>
    <t>CERTIF Y COPIAS CON SERV A DOMICILIO EXTRAURGENTES</t>
  </si>
  <si>
    <t>POR SERVICIOS DEL REGISTRO CIVIL, Y DEL  ARCHIVO DEL PODER EJECUTIVO.</t>
  </si>
  <si>
    <t>CELEBRACION ACTAS DE CONTRATOS MATRIMONIALES</t>
  </si>
  <si>
    <t>INSCRIPCIONES</t>
  </si>
  <si>
    <t>EXPED DE CERTIF, COPIAS CERTIF O CONSTANCIAS</t>
  </si>
  <si>
    <t>OTRAS TARIFAS</t>
  </si>
  <si>
    <t>EXPED DE CONST Y CERTIF EXTRAURGENTE</t>
  </si>
  <si>
    <t>POR CERTIF Y CONST DE DOC BAJO CUSTODIA DE LA DIR</t>
  </si>
  <si>
    <t>LEVANTAMIENTO DE ACTAS DE RECONOCIMIENTO DE HIJOS</t>
  </si>
  <si>
    <t>RECONOCIMIENTOS POR AVISO ADMTIVO DE OTRA ENT FEDE</t>
  </si>
  <si>
    <t>POR CADA AÑO ADICIONAL DE BÚSQUEDA</t>
  </si>
  <si>
    <t>EXPED DE OFICIO DE EXTEMPORANEIDAD</t>
  </si>
  <si>
    <t>COPIA CERTIFICADA APÉNDICES ACTOS DEL EDO CIVIL</t>
  </si>
  <si>
    <t>INSC DIVOR CEL NOT PUB (INS ANO ACT NAC Y MAT DIV)</t>
  </si>
  <si>
    <t>POR SERVICIOS DEL ARCHIVO GENERAL E NOTARIOS</t>
  </si>
  <si>
    <t>AVISO DE TESTAMENTO</t>
  </si>
  <si>
    <t>CERTIFICADO DE TESTAMENTO</t>
  </si>
  <si>
    <t>TESTIMONIOS DE ESCRITURAS</t>
  </si>
  <si>
    <t>COPIAS CERTIF (NOTARIAS)</t>
  </si>
  <si>
    <t>TESTAMENTO OLOGRAFO</t>
  </si>
  <si>
    <t>REPORTE DE BUSQUEDA EN EL REG NAC DE TESTAMENTOS</t>
  </si>
  <si>
    <t>POR HOJA DE PAPEL OFICIAL (FOLIOS)</t>
  </si>
  <si>
    <t>POR SERVICIOS DE LA FISCALIA GENERAL DEL ESTADO</t>
  </si>
  <si>
    <t>SERV DE GRUA EN POBLACIONES HASTA 10KM</t>
  </si>
  <si>
    <t>POR SERV QUE ESTABLECE LA LEY PREST SERV INMOBILIA</t>
  </si>
  <si>
    <t>POR  SERVICIOS DE EDUCACION</t>
  </si>
  <si>
    <t>EXPEDICIÓN DE COPIAS CERTIFICADAS DE DOCUMENTOS</t>
  </si>
  <si>
    <t>REPOSICIÓN DE CONSTANCIAS O DUPLICADOS</t>
  </si>
  <si>
    <t>COMPULSA DE DOCUMENTOS, POR HOJA</t>
  </si>
  <si>
    <t>POR CUALQUIER OTRA CERTIFICACIÓN O CONSTANCIAS</t>
  </si>
  <si>
    <t>REG ESTABLECIMIENTO EDUTIVO PARA EXPEDIR TÍTULOS</t>
  </si>
  <si>
    <t>REVALIDACIÓN TÍTULO PROF, DIPLOMA DE ESPECIALIDAD</t>
  </si>
  <si>
    <t>REGISTRO TÍTULO PROF, DIPLOMA DE ESPECIALIDAD</t>
  </si>
  <si>
    <t>EXPEDICIÓN DE AUTORIZACIÓN EJ DE UNA ESPECIALIDAD</t>
  </si>
  <si>
    <t>EN RELACIÓN CON ESTABLECIMIENTO EDUCATIVO</t>
  </si>
  <si>
    <t>EXPEDICIÓN DE DUPLICADO DE CÉDULA O DE AUTO ESPEC</t>
  </si>
  <si>
    <t>EXPEDICIÓN DE CÉDULA PROF CON EFECTOS DE PATENTE</t>
  </si>
  <si>
    <t>EXPEDICIÓN EJER TÍTULO PROF EN TRÁMITE O PASANTE</t>
  </si>
  <si>
    <t>CONSULTAS DE ARCHIVO</t>
  </si>
  <si>
    <t>CONSTANCIAS DE ANTECEDENTES PROFESIONALES</t>
  </si>
  <si>
    <t>RECONOCIMIENTO DE VALIDEZ OF ESTUDIOS DE TIPO SUP</t>
  </si>
  <si>
    <t>POR SOLICITUD, ESTUDIO Y RESOL PARA IMPARTIR EDUC</t>
  </si>
  <si>
    <t>POR SOLICITUD Y RESOL DE VALIDEZ OF NIV MEDIO SUP</t>
  </si>
  <si>
    <t>EXÁMENES PROFESIONALES O DE GRADO DE TIPO SUPERIO</t>
  </si>
  <si>
    <t>EXÁMENES A TÍTULO DE SUF DE EDU PRIMARIA</t>
  </si>
  <si>
    <t>EXÁMENES A TÍTULO DE SUF DE EDU SECU Y MEDIA SUP</t>
  </si>
  <si>
    <t>EXÁMENES A TÍTULO DE SUF DE TIPO SUP</t>
  </si>
  <si>
    <t>EXÁMENES EXTRAORD MATERIA DE EDU SECU Y MEDIA SUP</t>
  </si>
  <si>
    <t>EXÁMENES EXTRAORDINARIOS POR MATERIA DE TIPO SUP</t>
  </si>
  <si>
    <t>OTORGAMIENTO DE DIPLOMA TITULO O GRADO DE TIPO SU</t>
  </si>
  <si>
    <t>DE EDU SECU Y DE EDU MEDIA SUP</t>
  </si>
  <si>
    <t>EXPEDICIÓN DUPLICADO CERTIF DE ESTU DE TIPO SUP</t>
  </si>
  <si>
    <t>POR SOLICITUD DE REVALIDACIÓN DE ESTUD EDU BÁSICA</t>
  </si>
  <si>
    <t>POR SOLICITUD DE REVALIDACIÓN DE ESTUD EDU MED SU</t>
  </si>
  <si>
    <t>POR SOLICITUD DE REVALIDACIÓN DE ESTUD EDU SUP</t>
  </si>
  <si>
    <t>REVISIÓN CERTIF ESTUD POR GRADO ESCOLAR DE EDU SU</t>
  </si>
  <si>
    <t>POR SOLICITUD DE EQUIVAL DE ESTUDIOS DE EDU BÁSIC</t>
  </si>
  <si>
    <t>POR SOLICITUD DE EQUIVAL DE ESTUD DE EDU MEDIA-SU</t>
  </si>
  <si>
    <t>POR SOLICITUD DE EQUIVAL DE ESTUD DE EDU SUP</t>
  </si>
  <si>
    <t>INSPECCIÓN ESTABL EDUCAT PARTIC ALUMNO EDU SECU</t>
  </si>
  <si>
    <t>INSPECCIÓN ESTABL EDUCAT PARTIC ALUMNO EDU PRIM</t>
  </si>
  <si>
    <t>CONSULTAS O CONSTANCIAS DE ARCHIVO</t>
  </si>
  <si>
    <t>DICTAMEN PSICOPEDAGÓGICO PARA CAMBIO DE CARRERA</t>
  </si>
  <si>
    <t>POR AUTORIZACIÓN DE PROF REG DE CERTIF DE PROF</t>
  </si>
  <si>
    <t>REGISTRO DE INSCRIPCIÓN INSTITUCIONES EDUCATIVAS</t>
  </si>
  <si>
    <t>REGISTRO DE DIPLOMAS DE INST DE EDU SUP COL Y ASO</t>
  </si>
  <si>
    <t>POR AUTORIZACIÓN DE PROF REG DE DIPLOMAS Y CONSTA</t>
  </si>
  <si>
    <t>POR AUTORIZACIÓN DE PROF RENOVACIÓN DE ESPECIALID</t>
  </si>
  <si>
    <t>POR OTROS SERV DE EDU CTROS ESTUD CAPACIT TRABAJO</t>
  </si>
  <si>
    <t>POR OTROS SERVICIOS DE EDU REGISTRO DE DIPLOMAS</t>
  </si>
  <si>
    <t>POR OTROS SERV DE EDU POR LA EXP DE CERTIF PARCIA</t>
  </si>
  <si>
    <t>POR OTROS SERV DE EDU POR LA EXP TERMINACIÓN ESTU</t>
  </si>
  <si>
    <t>POR OTROS SERV DE EDU DUPLICADO CERTIF TERM DE ES</t>
  </si>
  <si>
    <t>POR OTROS SERV DE EDU CONSTANCIA ESTUD DE NIV PRI</t>
  </si>
  <si>
    <t>INSPECCIÓN Y VIGILAN CTROS ESTUD CAPACIT TRABAJO</t>
  </si>
  <si>
    <t>POR OTROS SERV DE EDU COTEJO</t>
  </si>
  <si>
    <t>POR OTROS SERV DE EDU LEGALIZACIÓN</t>
  </si>
  <si>
    <t>POR LA VTA PAPELERÍA OF SRÍA DE EDU, EXP ACADÉMIC</t>
  </si>
  <si>
    <t>POR LA VTA PAPELERÍA OF SRÍA DE EDU, KARDEX</t>
  </si>
  <si>
    <t>OTROS SERVICIOS</t>
  </si>
  <si>
    <t>POR LA EXPEDICION DE CERTIFICADOS DE NO INHABILITACION</t>
  </si>
  <si>
    <t>OTROS DERECHOS ESTATALES Y MUNICIPALES</t>
  </si>
  <si>
    <t>SERVICIOS DE PROTECCION CIVIL</t>
  </si>
  <si>
    <t>POR SERV DE EVAL DE PROG ESPECIF DE PROTECC CIVIL</t>
  </si>
  <si>
    <t>POR SERV DE REG CONSULTORES PROTECC CIVIL</t>
  </si>
  <si>
    <t>POR RENOV ANUAL DE REG CONSULTORES PROTECC CIVIL</t>
  </si>
  <si>
    <t>POR REG DE CAPACITADORES DE PROTECC CIVIL</t>
  </si>
  <si>
    <t>POR LA EXPEDICION DE DICTAMENES DE NO RIESGO</t>
  </si>
  <si>
    <t>POR EXPED DICTAMENES DE FACTIBILIDAD CONST GASOLIN</t>
  </si>
  <si>
    <t>POR EXPED DICTAMENES DE FACTIBILIDAD CONST FRACC</t>
  </si>
  <si>
    <t>POR LA ELAB ESTUDIOS DE RIESGO MAT PROTECC CIVIL</t>
  </si>
  <si>
    <t>POR RENOV DEL REG CAPACITADORES MAT PROTECC CIVIL</t>
  </si>
  <si>
    <t>POR LA EXPED DE CONSTANCIA DE CUMPLIMIENTO</t>
  </si>
  <si>
    <t>POR SERV DE CAPACIDAD EN MAT DE PROTECC CIVIL 4 HR</t>
  </si>
  <si>
    <t>POR SERV DE CAPACIDAD EN MAT DE PROTECC CIVIL 8 HR</t>
  </si>
  <si>
    <t>POR LA VISITA DE INSPECC Y VERIF AL ESTABLECIMIENT</t>
  </si>
  <si>
    <t>POR LA EVAL DE SIMULACRO A ESTABLECIMIENTOS</t>
  </si>
  <si>
    <t>POR SERV DE EVAL DE PROG DE PROTECC CIVIL</t>
  </si>
  <si>
    <t>SERVICIOS DE TRANSITO</t>
  </si>
  <si>
    <t>CERTIFICADO DE NO INFRACCIÓN</t>
  </si>
  <si>
    <t>PERMISO PARA CIRCULAR CON CARGA SOBRESALIENTE</t>
  </si>
  <si>
    <t>PERMISO PARA CIRCULAR CON ADITAMENTOS (POLARIZADO)</t>
  </si>
  <si>
    <t>APLICACIÓN DE EXAMEN DE MANEJO PARA CONDUCIR</t>
  </si>
  <si>
    <t>CERTIFICACIÓN DE CONVENIO DE HECHO DE TRÁNSITO</t>
  </si>
  <si>
    <t>SERVICIOS DE CATASTRO</t>
  </si>
  <si>
    <t>EXPED DE PLANOS CATASTRALES</t>
  </si>
  <si>
    <t>LEVANTAMIENTOS TOPOGRAFICOS</t>
  </si>
  <si>
    <t>DETERMINACION UBICACION FISICA DE LOS PREDIOS</t>
  </si>
  <si>
    <t>ELABORACION DE AVALUOS</t>
  </si>
  <si>
    <t>INSPECCIONES OCULARES DE PREDIOS</t>
  </si>
  <si>
    <t>REESTRUCTURACION DE CUENTAS CATASTRALES</t>
  </si>
  <si>
    <t>DESGLOSE DE PREDIOS Y VALUACION CORRESPONDIENTE</t>
  </si>
  <si>
    <t>INSCRIPCION O REG DE PREDIOS IGNORADOS</t>
  </si>
  <si>
    <t>AUTORIZACION DE PERITOS VALUADORES DE BIENES INM</t>
  </si>
  <si>
    <t>CERTIF CATASTRALES</t>
  </si>
  <si>
    <t>POR INFORMACION DE COLINDANTES</t>
  </si>
  <si>
    <t>OTROS SERV DE CATASTRO</t>
  </si>
  <si>
    <t>INFO DE LA UBICACIÓN DE PREDIOS EN CARTOGRAFÍA</t>
  </si>
  <si>
    <t>EXPED DE DUPLICADOS DE DOCUMENTOS CATASTRALES</t>
  </si>
  <si>
    <t>LEVANTAMIENTO TOPOGRÁFICO CON CURVAS DE NIVEL</t>
  </si>
  <si>
    <t>MODIFICACIÓN DE DATOS ADMINISTRATIVOS CATASTRALES</t>
  </si>
  <si>
    <t>CÉDULA DE ACTUALIZACIÓN DE PREDIOS RÚSTICOS</t>
  </si>
  <si>
    <t>REVISIÓN DE AVISO (TRASLADO DOMINIO PREDIO RÚSTIC)</t>
  </si>
  <si>
    <t>REVISIÓN DE AVISO (TRASLADO DOMINIO PREDIO URBANO)</t>
  </si>
  <si>
    <t>AVISO ACLARATORIO DE PREDIO RÚSTICO O URBANO</t>
  </si>
  <si>
    <t>GEORREFERENCIACIÓN DE CROQUIS</t>
  </si>
  <si>
    <t>POR SERVICIOS OFICIALES DIVERSOS.</t>
  </si>
  <si>
    <t>CERTIF, REPOSICIONES Y REPRODUCCIONES</t>
  </si>
  <si>
    <t>OTROS SERV OFICIALES DIVERSOS</t>
  </si>
  <si>
    <t>DE COMUNICACIONES DE MENSAJERIA</t>
  </si>
  <si>
    <t>OTROS SERV DEL ARCHIVO DEL PODER EJECUTIVO</t>
  </si>
  <si>
    <t>BUSQUEDA EN EL ARCHIVO DEL PODER EJECUTIVO</t>
  </si>
  <si>
    <t>LEGALIZACION CERTIFICADOS ESTUDIO BOLETAS DE CALIF</t>
  </si>
  <si>
    <t>APOSTILLAS DE TITULOS PROFECCIONALES OTROS DOCUMEN</t>
  </si>
  <si>
    <t>APOSTILLAS DE CERTIFICADOS DE ESTUDIO Y OTROS DOCU</t>
  </si>
  <si>
    <t>OTRAS CLASES CERTIF A CARGO DE DIFERENTES DEPENDEN</t>
  </si>
  <si>
    <t>REPRODUCCION INFORM POR PARTE DEPENDENCAS COORD Y</t>
  </si>
  <si>
    <t>INSCRIPCION AL PADRON/CONTRATISTAS DE OBRA PUBLICA</t>
  </si>
  <si>
    <t>PERMISO P/ CONSTRUIR ACCESOS CAMINOS Y PUENTES EST</t>
  </si>
  <si>
    <t>PERMISO P/ INSTALAR ANUNCIOS Y SEÑALES PUBLICIT</t>
  </si>
  <si>
    <t>PERMISO P/ CONSTRUIR, MOD O AMP OBRAS ASENTADAS</t>
  </si>
  <si>
    <t>CONSTANCIA TITULO DE DOMINIO DELIM Y RECTIF DE MED</t>
  </si>
  <si>
    <t>REV DE PLANOS P/ PERMISO CONSTRUIR ACCESOS CAMINOS</t>
  </si>
  <si>
    <t>INSCRIPCION REGISTRO UNICO VEHICULOS EXTRANJEROS</t>
  </si>
  <si>
    <t>DIVERSOS DERECHOS</t>
  </si>
  <si>
    <t>DIVERSOS DERECHOS (EXAMENES DE CERTIFICACION ACRED</t>
  </si>
  <si>
    <t>ACCESORIOS</t>
  </si>
  <si>
    <t>RECARGOS</t>
  </si>
  <si>
    <t>ACTUALIZACIÓN DERECHOS</t>
  </si>
  <si>
    <t>CONDONACIONES ACCESORIOS DERECHOS</t>
  </si>
  <si>
    <t>PRODUCTOS</t>
  </si>
  <si>
    <t>PRODUCTOS DE TIPO CORRIENTE</t>
  </si>
  <si>
    <t>OTROS PRODUCOS DE TIPO CORRIENTE</t>
  </si>
  <si>
    <t>VENTA DE PUBLICACIONES PERIODICO OFICIAL Y OTRAS</t>
  </si>
  <si>
    <t>OTROS PRODUCTOS</t>
  </si>
  <si>
    <t>RENDIMIENTOS E INT DE CAPITAL Y VALORES ESTATAL</t>
  </si>
  <si>
    <t>RENDIMIENTOS E INT DE CAPITAL Y VALORES FEDERAL</t>
  </si>
  <si>
    <t>APROVECHAMIENTOS</t>
  </si>
  <si>
    <t>INCENTIVOS ADMÓN DE IMPTOS MPALES COORDINADOS</t>
  </si>
  <si>
    <t>MULTAS</t>
  </si>
  <si>
    <t>INDEMNIZACIONES</t>
  </si>
  <si>
    <t>FIANZAS EFECTIVADAS A FAVOR DEL ERARIO</t>
  </si>
  <si>
    <t>REINTEGROS</t>
  </si>
  <si>
    <t>REINTEGROS POR RESPONSABILIDADES.</t>
  </si>
  <si>
    <t>OTROS APROVECHAMIENTOS.</t>
  </si>
  <si>
    <t>RECUP PATRIM FIDEICOMIT LIQUIDACION FIDEICOMISOS</t>
  </si>
  <si>
    <t>RECUPERACION PRIMAS DE SEGURO SINIESTROS DE VEHIC</t>
  </si>
  <si>
    <t>ARRENDAMIENTO Y EXPLOTACION DE BIENES INMUEBLES</t>
  </si>
  <si>
    <t>RECUPERACION DE COSTOS DE BASES Y LICITACIONES</t>
  </si>
  <si>
    <t>RECUPERACION DE COSTOS DE CONCURSOS DE OBRAS</t>
  </si>
  <si>
    <t>CUOTAS DE RECUPERACION CTROS DE COMERCIALIZACION</t>
  </si>
  <si>
    <t>ACTUALIZACIÓN CONSTANCIA PADRÓN PROV RESIDENTES</t>
  </si>
  <si>
    <t>ACTUALIZACIÓN CONSTANCIA PADRÓN PROV RES EXTERIOR</t>
  </si>
  <si>
    <t>OTROS APROVECHAMIENTOS</t>
  </si>
  <si>
    <t>COPIA SIMPLE</t>
  </si>
  <si>
    <t>INGRESO POR VENTA DE BIENES Y SERVICIOS</t>
  </si>
  <si>
    <t>FOMENTO GANADERO (SRIA DESARR AGROPE)</t>
  </si>
  <si>
    <t>SUMINISTRO DE ENERGIA</t>
  </si>
  <si>
    <t>PARTICIPACIONES, APORTACIONES, CONVENIOS, INCENTIVOS</t>
  </si>
  <si>
    <t>PARTICIPACIONES Y APORTACIONES</t>
  </si>
  <si>
    <t>PARTICIPACIONES EN RECURSOS FEDERALES</t>
  </si>
  <si>
    <t>FONDO GENERAL DE PARTICIPACIONES.</t>
  </si>
  <si>
    <t>FONDO DE FOMENTO MUNICIPAL.</t>
  </si>
  <si>
    <t>PARTICIPACIÓN DEL 100% DEL IMPUESTO SOBRE LA RENTA PAGADO A LA SHCP, CONFORME A LO DISPUESTO POR EL ARTÍCULO 3-B DE LA LEY DE COORDINACIÓN FISCAL</t>
  </si>
  <si>
    <t>FONDO DE COMPENSACION POR INCREMENTO EN EXENCION DEL IMPUESTO SOBRE AUTOMOVILES NUEVOS.</t>
  </si>
  <si>
    <t>IMPUESTO ESPECIAL SOBRE PRODUCCION Y SERVICIOS.</t>
  </si>
  <si>
    <t>INCENTIVOS POR LA ADMINISTRACION DEL IMPUESTO SOBRE AUTOMOVILES NUEVOS.</t>
  </si>
  <si>
    <t>FONDO DE FISCALIZACION Y RECAUDACION.</t>
  </si>
  <si>
    <t>FONDO DE ESTABILIZACION DE LOS INGRESOS PARA LAS ENTIDADES FEDERARIVAS ( FEIEF)</t>
  </si>
  <si>
    <t>OTRAS PARTICIPACIONES</t>
  </si>
  <si>
    <t>DERECHOS DE PEAJE. (CAPUFE).</t>
  </si>
  <si>
    <t>APORTACIONES</t>
  </si>
  <si>
    <t xml:space="preserve">PARA LA NÓMINA EDUCATIVA Y GASTO OPERATIVO </t>
  </si>
  <si>
    <t>SERVICIOS PERSONALES</t>
  </si>
  <si>
    <t>OTROS GASTOS CORRIENTES</t>
  </si>
  <si>
    <t>GASTOS DE OPERACION</t>
  </si>
  <si>
    <t>FONDO DE APORTACIONES PARA LOS SERVICIOS DE SALUD. (FASSA)</t>
  </si>
  <si>
    <t xml:space="preserve">PARA LA INFRAESTRUCTURA SOCIAL ESTATAL </t>
  </si>
  <si>
    <t>DE APORTACIONES MÚLTIPLES</t>
  </si>
  <si>
    <t>PARA ALIMENTACION Y ASISTENCIA SOCIAL</t>
  </si>
  <si>
    <t>PARA INFRAESTRUCTURA DE EDUCACION BASICA</t>
  </si>
  <si>
    <t>PARA INFRAESTRUCTURA DE EDUCACION MEDIA SUPERIOR</t>
  </si>
  <si>
    <t>PARA INFRAESTRUCTURA DE EDUCACION SUPERIOR</t>
  </si>
  <si>
    <t>APORTACIONES FEDERALES PARA EDUCACION TECNOLOGICA Y DE ADULTOS</t>
  </si>
  <si>
    <t>EDUCACION TECNOLOGICA</t>
  </si>
  <si>
    <t>FONDO DE APORTACIONES PARA LA SEGURIDAD PUBLICA DE LOS ESTADOS Y DEL DF (FASP)</t>
  </si>
  <si>
    <t>FONDO DE APORTACIONES PARA EL FORTALECIMIENTO DE LAS ENTIDADES FEDERATIVAS. (FAFEF)</t>
  </si>
  <si>
    <t>APORTACIONES FEDERALES PARA LOS MUNICIPIOS</t>
  </si>
  <si>
    <t>PARA LA INFRAESTRUCTURA SOCIAL MUNICIPAL</t>
  </si>
  <si>
    <t>FONDO DE APORTACIONES PARA EL FORTALECIMIENTO DE LOS MUNICIPIOS Y DE LAS DEMARCACIONES TERRITORIALES DEL DISTRITO FEDERAL. (FORTAMUN)</t>
  </si>
  <si>
    <t>CONVENIOS</t>
  </si>
  <si>
    <t>TRANSFERENCIAS FEDERALES POR CONVENIO EN MATERIA DE EDUCACION</t>
  </si>
  <si>
    <t>COLEGIO DE BACHILLERES DE MICHOACAN</t>
  </si>
  <si>
    <t>COLEGIO DE ESTUDIOS CIENTÍFICOS Y TECNOLÓGICOS</t>
  </si>
  <si>
    <t>INSTITUTO DE CAPACITACION PARA EL TRABAJO</t>
  </si>
  <si>
    <t>UNIVERSIDAD DE LA CIENEGA DE MICHOACAN</t>
  </si>
  <si>
    <t>UNIVERSIDAD INTERCULTURAL INDIGENA DE MICHOACAN</t>
  </si>
  <si>
    <t>UNIVERSIDAD MICHOACANA DE SAN NICOLAS DE HIDALGO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</si>
  <si>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</si>
  <si>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</si>
  <si>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</si>
  <si>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</si>
  <si>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</si>
  <si>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EXPANSIÓN DE LA EDUCACIÓN INICIAL</t>
  </si>
  <si>
    <t>APOYO A INSTITUCIONES ESTATALES DE CULTURA</t>
  </si>
  <si>
    <t>APY FINAN EXT, GTOS INHE A EDU (U080-QUINCENA 01)</t>
  </si>
  <si>
    <t>APY FINAN EXT, GTOS INHE A EDU (U080-QUINCENA 02)</t>
  </si>
  <si>
    <t>APY FINAN EXT, GTOS INHE A EDU (U080-QUINCENA 03)</t>
  </si>
  <si>
    <t>APY FINAN EXT, GTOS INHE A EDU (U080-QUINCENA 04)</t>
  </si>
  <si>
    <t>APY FINAN EXT, GTOS INHE A EDU (U080-QUINCENA 05)</t>
  </si>
  <si>
    <t>APY FINAN EXT, GTOS INHE A EDU (U080-QUINCENA 06)</t>
  </si>
  <si>
    <t>APY FINAN EXT, GTOS INHE A EDU (U080-QUINCENA 07)</t>
  </si>
  <si>
    <t>APY FINAN EXT, GTOS INHE A EDU (U080-QUINCENA 08)</t>
  </si>
  <si>
    <t>APY FINAN EXT, GTOS INHE A EDU (U080-QUINCENA 09)</t>
  </si>
  <si>
    <t>APY FINAN EXT NO REG GTOS INHE A EDU (U080-QNA 10)</t>
  </si>
  <si>
    <t>APY FINAN EXT NO REG GTOS INHE A EDU (U080-QNA 11)</t>
  </si>
  <si>
    <t>APY FINAN EXT NO REG GTOS INHE A EDU (U080-QNA 12)</t>
  </si>
  <si>
    <t>TRANSFERENCIAS FEDERALES POR CONVENIO EN MATERIA DE SALUD</t>
  </si>
  <si>
    <t>ACUERDO PARA EL FORTA ACCIONES DE SALUD (AFASPE)</t>
  </si>
  <si>
    <t>CRESCA-CONADIC</t>
  </si>
  <si>
    <t>INSABI, SERV DE SALUD, MEDICAMENTOS E INSUMOS 2020</t>
  </si>
  <si>
    <t>TRANSFERENCIAS FEDERALES POR CONVENIO EN MATERIA HIDRAULICA</t>
  </si>
  <si>
    <t>PROAGUA</t>
  </si>
  <si>
    <t>TRANSFERENCIAS FEDERALES POR CONVENIO EN  MATERIA DE ATENCION A GRUPOS VULNERABLES</t>
  </si>
  <si>
    <t>COMISION DE BUSQ DE PERSONAS DEL EDO. DE MICHOACAN</t>
  </si>
  <si>
    <t>CREACION CENTRO JUST P/ MUJERES REGION ZAMORA 2022</t>
  </si>
  <si>
    <t>AVGM/MICH/AC2/SISDMM/80 ALERTA DE GENERO CONAVIM</t>
  </si>
  <si>
    <t>AVGM/MICH/AC2/SISDMM/85 ALERTA DE GENERO CONAVIM</t>
  </si>
  <si>
    <t>AVGM/MICH/AC2/SISDMM/90 ALERTA DE GENERO CONAVIM</t>
  </si>
  <si>
    <t>AVGM/MICH/AC2/SISDMM/34 ALERTA DE GENERO CONAVIM</t>
  </si>
  <si>
    <t>GEM FORTA ATNCN NIÑOS NIÑAS ADOLESCENTES MIGRANTES</t>
  </si>
  <si>
    <t>ARMONIZACION CONTABLE</t>
  </si>
  <si>
    <t>TRANSFERENCIAS FEDERALES POR CONVENIO EN DIVERSAS MATERIAS</t>
  </si>
  <si>
    <t>PROG APOYOS PARA EL DESARR FORESTA SUSTENT CONAFOR</t>
  </si>
  <si>
    <t xml:space="preserve">INCENTIVOS DERIVADOS DE LA COLABORACIÓN FISCAL </t>
  </si>
  <si>
    <t>INCENTIVOS POR LA ADMON ISR POR ENAJENACION DE INM</t>
  </si>
  <si>
    <t>ISR ENAJENACIÓN TERRENOS Y CONSTITUCION ART. 126</t>
  </si>
  <si>
    <t>INCENTIVOS POR LA ADMON MULTAS FEDERALES NO FISCAL</t>
  </si>
  <si>
    <t>INCENTIVOS POR LA ADMON ZONA FED MARITIMO TERRESTR</t>
  </si>
  <si>
    <t>INCENTIVOS POR COMPENSA REPECOS Y REG INTERMEDIOS</t>
  </si>
  <si>
    <t>INCENTIVOS POR VIG CUMPLIMIENTO OBLIG FISC IVA</t>
  </si>
  <si>
    <t>INCENTIVOS POR VIG CUMPLIMIENTO OBLIG FISC ISR</t>
  </si>
  <si>
    <t>INCENTIVOS POR VIG CUMPLIMIENTO OBLIG FISC IEPS</t>
  </si>
  <si>
    <t>INCENTIVOS POR ACTOS DE FISC CONCURRENTE CONTR IVA</t>
  </si>
  <si>
    <t>INCENTIVOS POR ACTOS DE FISC CONCURRENTE CONTR ISR</t>
  </si>
  <si>
    <t>INCENTIVOS POR ACTOS DE FISC CONCURRENTE CONT IEPS</t>
  </si>
  <si>
    <t>INCENTIVOS POR ACTOS DE FISC CUMPL OBLIG ADUANERAS</t>
  </si>
  <si>
    <t>INCENTIVOS POR CREDITOS FISCALES DE LA FEDERACION</t>
  </si>
  <si>
    <t>INCENTIVOS POR USAR MEDIOS ELECTRÓNICOS DE PAGO</t>
  </si>
  <si>
    <t>OTROS INGRESOS Y BENEFICIOS VARIOS</t>
  </si>
  <si>
    <t>OTROS INGRESOS</t>
  </si>
  <si>
    <t>VIVEROS FRUTICOLAS (SRIA DESARR AGROPE)</t>
  </si>
  <si>
    <t>REDONDEO DE INGRESOS</t>
  </si>
  <si>
    <t>INGRESOS PROPIOS RECAUDADOS POR LAS DEPENDENCIAS</t>
  </si>
  <si>
    <t>ING PROPIOS SECRETARIA DE SEGURIDAD PUBLICA</t>
  </si>
  <si>
    <t>ING PROPIOS SECRETARIA DE CULTURA</t>
  </si>
  <si>
    <t>AERODROMO GENERAL LAZARO CARDENAS DEL RIO</t>
  </si>
  <si>
    <t>RECARG IMP A LOS PREMIOS GENER EN JUEGO CON APUEST</t>
  </si>
  <si>
    <t xml:space="preserve">MULTAS </t>
  </si>
  <si>
    <t>ACT IMPTO S/EROG X REMUN/TRAB PERS,PREST 3% NOMINA</t>
  </si>
  <si>
    <t>POR PRESTAR LOS SERVICIOS DE TRASLADO Y CUSTODIA DE BIENES Y VALORES.</t>
  </si>
  <si>
    <t>CERTIFICADOS Y CERTIFICACIONES (REGISTRO PUBLICO DE LA PROPIEDAD).</t>
  </si>
  <si>
    <t>INSCRIPCION DE DOCUMENTOS DE PROPIEDAD DE INMUEBLES.</t>
  </si>
  <si>
    <t>BUSQUEDA POR CERTIFICACIONES Y CONSTANCIAS DE OTROS DOCUMENTOS QUE LA DIRECCION TENGA BAJO SU CUSTODIA Y OTROS SERVICIOS PRESTADOS.</t>
  </si>
  <si>
    <t>POR LA INSCRIPCION DEL REGISTRO Y  ASENTAMIENTO DE ANOTACIONES MARGINALES AL REVERSO.</t>
  </si>
  <si>
    <t>EXPEDICION DE CERTIFICADOS, COPIAS CERTIFICADAS O CONSTANCIAS (URGENTES).</t>
  </si>
  <si>
    <t>LEVANTAMIENTO DE ACTAS DE RECONOCIMIENTO DE HIJOS, ANTE EL OFICIAL DEL REGISTRO CIVIL, DESPUES DE REGISTRADO EL NACIMIENTO.</t>
  </si>
  <si>
    <t>ORDEN DE INHUMACIÓN O CREMACIÓN DEL CADÁVER</t>
  </si>
  <si>
    <t>ORDEN DE TRASLADO DE CADÁVER</t>
  </si>
  <si>
    <t>POR AUTORIZACIÓN PARA CAMBIAR ADSCRIPCIÓN NOTARI</t>
  </si>
  <si>
    <t>REVALID LIC PARA PRESTAC SERV INMOBIL PROF (LIP)</t>
  </si>
  <si>
    <t>REGISTRO DE COLEGIO DE PROFESIONISTAS</t>
  </si>
  <si>
    <t>CAMBIO O AMPLIACIÓN DE DOMINIO O UN PLANTEL ADIC</t>
  </si>
  <si>
    <t>POR LA CERTIFICACION DE LIBROS BITACORAS</t>
  </si>
  <si>
    <t>APLICACIÓN DE EXAMEN MÉDICO PARA LA OBTENCIÓN DE LICENCIA DE CONDUCIR.</t>
  </si>
  <si>
    <t>LEGALIZACION DE TITULOS ,PLANES DE ESTUDIO Y CERTIFICADOS.</t>
  </si>
  <si>
    <t>OTROS SERV DE COMUNICACIONES</t>
  </si>
  <si>
    <t>AUTORIZACION P/ CAMBIO LEYENDA O FIGURA EN ANUNCIO</t>
  </si>
  <si>
    <t>CALCOMANIAS U HOLOGRAMAS Y CERTIFICACIONES PARA VERIFICACION VEHICULAR DE EMISION DE CONTAMINANTES.</t>
  </si>
  <si>
    <t>MULTAS POR INFRACCIONES SEÑALADAS EN LA LEY DE TRÁNSITO Y VIALIDAD DEL ESTADO DE MICHOACÁN DE OCAMPO Y SU REGLAMENTO.</t>
  </si>
  <si>
    <t>MULTAS POR INFRACCIONES SEÑALADAS EN LA LEY DE COMUNICACIONES Y TRANSPORTES DEL ESTADO Y SU REGLAMENTO.</t>
  </si>
  <si>
    <t xml:space="preserve"> MULTAS POR INFRACCIONES A OTRAS DISPOSICIONES ESTATALES (FISCALES Y NO FISCALES) </t>
  </si>
  <si>
    <t>MULTAS POR INFRACCIONES SEÑALADAS EN EL REGLAMENTO DE LA LEY DE SEGURIDAD PRIVADA DEL ESTADO DE MICHOACÁN DE OCAMPO</t>
  </si>
  <si>
    <t xml:space="preserve">FIANZAS EFECTIVADAS A FAVOR DEL ERARIO  </t>
  </si>
  <si>
    <t>ARRENDAMIENTO DE BIENES MUEBLES.</t>
  </si>
  <si>
    <t xml:space="preserve">DONATIVOS, SUBSIDIOS E INDEMINIZACIONES </t>
  </si>
  <si>
    <t>FONDO DE COMPENSACION, DERIVADO DEL IMPUESTO ESPECIAL SOBRE PRODUCCION Y SERVICIOS A LA VENTA DE GASOLINA Y DIESEL.</t>
  </si>
  <si>
    <t>IMPUESTO ESPECIAL SOBRE PRODUCCION Y SERVICIOS SOBRE LA VENTA DE GASOLINAS Y DIESEL</t>
  </si>
  <si>
    <t xml:space="preserve">PROG D APY  A INST D MUJ EN  ENT FED (PAIMEF) </t>
  </si>
  <si>
    <t xml:space="preserve">FDO P/ EL BIENESTAR Y AVCE DE LAS MUJ (FOBAM) </t>
  </si>
  <si>
    <t xml:space="preserve">FORTA A LA TRANSV DE LA PERSPECTIVA DE GENERO </t>
  </si>
  <si>
    <t>EN MATERIA DE IMPARTICIÓN Y PROCURACIÓN DE JUSTICIA Y SEGURIDAD PÚBLICA</t>
  </si>
  <si>
    <t>INCENTIVO POR MULTAS FISCALES FEDERALES</t>
  </si>
  <si>
    <t>ENDEUDAMIENTO INTERNO</t>
  </si>
  <si>
    <t>REFINANCIAMIENTO Y/O EMPRESTITO</t>
  </si>
  <si>
    <t>REFINANCIAMIENTO</t>
  </si>
  <si>
    <t>ENAJENACION DE FERTILIZANTES (SRIA DESARR AGROPE)</t>
  </si>
  <si>
    <t>AMPLIACIONES Y REDUCCIONES</t>
  </si>
  <si>
    <t>REFRENDOS FEDERALES Y ESTATALES 2021</t>
  </si>
  <si>
    <t>ESTIMACION ORIGINAL DE INGRESOS ANUAL</t>
  </si>
  <si>
    <t xml:space="preserve">ESTIMACIÓN DE INGRESOS ANUAL MODIFICADA </t>
  </si>
  <si>
    <t>FONDO METROPOLITANO MORELIA</t>
  </si>
  <si>
    <t>TRANFERENCIAS FEDERALES EN MATERIA DE ARMONIZACION CONTABLE</t>
  </si>
  <si>
    <t>ESTADO ANALÍTICO DE LOS INGRESOS DEVENGADOS  COMPARADO CON SU ESTIMACION ANUAL MODIFICADA</t>
  </si>
  <si>
    <t>PORCENTAJE DE AVANCE DEL INGRESO DEVENGADO</t>
  </si>
  <si>
    <t>C O N C E P T O</t>
  </si>
  <si>
    <t>POR EXPEDICIÓN DEL NOMBRAMIEN PARA EJERC NOTARIAD</t>
  </si>
  <si>
    <t>REHABI RED ELECT MERCADO MPAL ZARAGOZA, JIQUILPAN</t>
  </si>
  <si>
    <t>INSCRIPCION AL PADRON DE PROV DEL EXTERIOR DEL EDO</t>
  </si>
  <si>
    <t>INFRAESTRUCTURA CULTURAL DE LOS ESTADOS PAICE</t>
  </si>
  <si>
    <t>PROG NACIONAL DE INGLES</t>
  </si>
  <si>
    <t>PROG FORTALECIMIENTO DE SERVICIOS DE EDUC ESPECIAL</t>
  </si>
  <si>
    <t>FORTALECIMIENTO A LA EXCELENCIA EDUCATIVA</t>
  </si>
  <si>
    <t>APY FINAN EXT NO REG GTOS INHE A EDU (U080-QNA 13)</t>
  </si>
  <si>
    <t>APY FINAN EXT NO REG GTOS INHE A EDU (U080-QNA 14)</t>
  </si>
  <si>
    <t>APY FINAN EXT NO REG GTOS INHE A EDU (U080-QNA 15)</t>
  </si>
  <si>
    <t>APY FINAN EXT NO REG GTOS INHE A EDU (U080-QNA 16)</t>
  </si>
  <si>
    <t>APY FINAN EXT NO REG GTOS INHE A EDU (U080-QNA 17)</t>
  </si>
  <si>
    <t>APY FINAN EXT NO REG GTOS INHE A EDU (U080-QNA 18)</t>
  </si>
  <si>
    <t>APY FINARO RECURSO FED EXTRA NO REGUL UIIM 2022</t>
  </si>
  <si>
    <t>APOYO EXTRAORDINARIO  UCEMICH 2022</t>
  </si>
  <si>
    <t>PROG ACCI CULTURALES MULTILINGUES Y COMUNITARIAS</t>
  </si>
  <si>
    <t>PROG FORTALECIMIENTO A LA ATENCION MEDICA</t>
  </si>
  <si>
    <t>FDO DE APORT PARA SERV DE SALUD LA COMUNIDAD FASSC</t>
  </si>
  <si>
    <t>PROG D APY  A INST D MUJ EN  ENT FED (PAIMEF) 2021</t>
  </si>
  <si>
    <t>PROG ATEN PERSONAS  DISCAPACIDAD EJER FISCAL 2022</t>
  </si>
  <si>
    <t>PRY  R-2022/020  REFG "CENT PROTC INTG  MUJ NIÑOS</t>
  </si>
  <si>
    <t>3RA ETAPA REFORMA AL SISTEMA JUSTICIA LABORAL</t>
  </si>
  <si>
    <t>CAPACITACION AMBIENT EN MATERIA CULTURA DEL AGUA</t>
  </si>
  <si>
    <t>FORTALECIMIENTO DEL REGISTRO CIVIL DEL ESTADO</t>
  </si>
  <si>
    <t>MULTAS ADMINISTRATIVAS POR NO AISLAMIENTO COVID-19</t>
  </si>
  <si>
    <t>RECARGOS DE APROVECHAMIENTOS</t>
  </si>
  <si>
    <t>PRODUCTOS NO COMPRENDIDOS EN FRACC DE LEY DE ING</t>
  </si>
  <si>
    <t>REHABILITACION DE UNIDADES DE RIEGO</t>
  </si>
  <si>
    <t>TECNIFICACION DE DISTRITOS DE RIEGO</t>
  </si>
  <si>
    <t>LEVANTAMIENTO DE ACTAS DE DEFUNCIÒN</t>
  </si>
  <si>
    <t>EQUIPAMIENTO DE DISTRITOS DE RIEGO</t>
  </si>
  <si>
    <t>APY P/REFUGIOS ESPE P/MUJERES VICTIMAS DE VIOLENCIA DE GENERO</t>
  </si>
  <si>
    <t>CONDONACIONES ACCESORIOS IMPUESTOS</t>
  </si>
  <si>
    <t xml:space="preserve"> PLAN INTEGRAL DE MOVILIDAD URBANA DE URUAPAN</t>
  </si>
  <si>
    <t xml:space="preserve"> APORT MPAL LICENCIA OFICIAL COLECTIVA NUMERO 206</t>
  </si>
  <si>
    <t>APORT BEN CONST CAFET INST CENT BACHI TEC INDU 162</t>
  </si>
  <si>
    <t xml:space="preserve"> RECTIFIC ENTRONQUE CARRETERA COMACHUEN-NAHUATZEN</t>
  </si>
  <si>
    <t xml:space="preserve"> POR LA EXPED DE CEDULAR DE ID A PERSONAL OPTIVO</t>
  </si>
  <si>
    <t>POR LA CONSULTA DE ANTECEDENTES POLICIALES</t>
  </si>
  <si>
    <t>POR REG DEL REGIMEN DE PROPIEDAD CONDOMINIO</t>
  </si>
  <si>
    <t>POR INSCRIP DE FIDEICOMISOS</t>
  </si>
  <si>
    <t>POR INSCRIP DE DOC CONSTIT DE ASOC CARÁCTER CIVIL</t>
  </si>
  <si>
    <t xml:space="preserve"> CARTAS DE ANTECEDENTES NO PENALES</t>
  </si>
  <si>
    <t xml:space="preserve"> INSCRIPCIÓN DE ASOCIADO COL DE PROF NO EN REG ORI</t>
  </si>
  <si>
    <t>INTEGRACIÓN DE EXPEDIENTE</t>
  </si>
  <si>
    <t xml:space="preserve"> CAMBIOS A PLAN Y PROG DE ESTUDIO DE TIPO SUPERIOR</t>
  </si>
  <si>
    <t xml:space="preserve"> EXPEDICIÓN DUPLICADO CERTIF EDU BÁSICA Y MEDIA SU</t>
  </si>
  <si>
    <t xml:space="preserve"> REVISIÓN CERTIF ESTUD POR GRADO EDU BÁSICA Y MEDI</t>
  </si>
  <si>
    <t xml:space="preserve"> INSPECCIÓN ESTABL EDUCAT PARTIC POR ALUMNO EDU SU</t>
  </si>
  <si>
    <t xml:space="preserve"> INSPECCIÓN ESTABL EDUCAT PARTIC ALUMNO EDU MED SU</t>
  </si>
  <si>
    <t>POR AUTORIZACIÓN DE PROF REEXPEDICIÓN DE AUTORIZA</t>
  </si>
  <si>
    <t xml:space="preserve"> POR AUTORIZACIÓN DE PROF RENOVACIÓN DE PRÁCTICAS</t>
  </si>
  <si>
    <t>CERTIFICADOS Y COPIAS CON SERVICIO A DOMICILIO EN</t>
  </si>
  <si>
    <t>LEVANTAMIENTO  AEROFOTOGRAMETRICOS Y OTROS SERVICI</t>
  </si>
  <si>
    <t>VENTA DE IMPRESOS Y PAPELES OFICIALES</t>
  </si>
  <si>
    <t>PROG  EXP EDU MEDIA SUPERIOR Y SUPERIOR U079</t>
  </si>
  <si>
    <t>APOYO EXTRAORDINARIO UMSNH</t>
  </si>
  <si>
    <t>APY FINAN EXT NO REG GTOS INHE A EDU (U080-QNA 19)</t>
  </si>
  <si>
    <t>APY FINAN EXT NO REG GTOS INHE A EDU (U080-QNA 20)</t>
  </si>
  <si>
    <t xml:space="preserve"> APY FINAN EXT NO REG GTOS INHE A EDU (U080-QNA 21)</t>
  </si>
  <si>
    <t>APY FINAN EXT NO REG GTOS INHE A EDU (U080-QNA 23)</t>
  </si>
  <si>
    <t>APY FINAN EXT NO REG GTOS INHE A EDU (U080-QNA 24)</t>
  </si>
  <si>
    <t xml:space="preserve"> APY FINA EXT NO REG GTO INHE EDU U080 2DA PART AGU</t>
  </si>
  <si>
    <t>APY FINA EXT NO REG GTO INHE EDU U080- QNA 01</t>
  </si>
  <si>
    <t>APY FINA EXT NO REG GTO INHE EDU U080- QNA 02</t>
  </si>
  <si>
    <t>APY FINA EXT NO REG GTO INHE EDU U080- QNA 03</t>
  </si>
  <si>
    <t>U080-QNA 24 Y 2DA PARATE DE AGUINALDO COM)</t>
  </si>
  <si>
    <t xml:space="preserve"> APOYO PARA LA OPERACIÓN UNID MEDICAS MOVILES 202</t>
  </si>
  <si>
    <t>CENTRO EXTERNO DE ATENCIÒN</t>
  </si>
  <si>
    <t>AVGM/MICH/AC2/SISDMM/09.3 ALERTA GENERO CONAVIM</t>
  </si>
  <si>
    <t xml:space="preserve"> CONAVIM REFU MUJERES SUS HIJOS QUE VIVEN VIOLENCIA</t>
  </si>
  <si>
    <t>FIDEICOMISO PARA LA INFRA DE LOS ESTADOS (FIES)</t>
  </si>
  <si>
    <t>PROYECTO EJEC  MODERNIZACION INTEGRAL (PEMI) 2022</t>
  </si>
  <si>
    <t>SUBSIDIO DE DERECHOS DEL REGISTRO CIVIL</t>
  </si>
  <si>
    <t>COPIA CERTIFICADA</t>
  </si>
  <si>
    <t>POR SERVICIOS DE TRÁMITE EXPEDICIÓN DE PASAPORTES</t>
  </si>
  <si>
    <t xml:space="preserve">  DEL 1o. DE ENERO AL 31 DE DICIEMBRE DEL AÑO 2022</t>
  </si>
  <si>
    <t>RECUPERACIÓN DE COSTOS POR ADJUDICACIÓN DE CONTRATOS DE  ADQUISICIÓN DE BIENES Y SERVICIOS</t>
  </si>
  <si>
    <t>RECUPERACIÓN DE PRIMAS DE SEGURO POR SINIESTROS DE VEHÍCULOS TERRESTRES Y  AÉREOS,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</si>
</sst>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43" fontId="4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vertical="top"/>
    </xf>
    <xf numFmtId="43" fontId="0" fillId="0" borderId="0" xfId="1" applyFont="1" applyFill="1" applyAlignment="1">
      <alignment vertical="top"/>
    </xf>
    <xf numFmtId="164" fontId="5" fillId="0" borderId="0" xfId="0" applyNumberFormat="1" applyFont="1" applyAlignment="1">
      <alignment vertical="top"/>
    </xf>
    <xf numFmtId="43" fontId="5" fillId="0" borderId="0" xfId="1" applyFont="1" applyFill="1" applyAlignment="1">
      <alignment vertical="top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/>
    </xf>
    <xf numFmtId="4" fontId="6" fillId="3" borderId="2" xfId="1" applyNumberFormat="1" applyFont="1" applyFill="1" applyBorder="1" applyAlignment="1">
      <alignment vertical="center"/>
    </xf>
    <xf numFmtId="4" fontId="5" fillId="3" borderId="2" xfId="0" applyNumberFormat="1" applyFont="1" applyFill="1" applyBorder="1" applyAlignment="1">
      <alignment vertical="center"/>
    </xf>
    <xf numFmtId="164" fontId="5" fillId="3" borderId="2" xfId="1" applyNumberFormat="1" applyFont="1" applyFill="1" applyBorder="1" applyAlignment="1">
      <alignment vertical="center"/>
    </xf>
    <xf numFmtId="165" fontId="5" fillId="3" borderId="2" xfId="1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top"/>
    </xf>
    <xf numFmtId="0" fontId="6" fillId="3" borderId="2" xfId="0" applyFont="1" applyFill="1" applyBorder="1" applyAlignment="1">
      <alignment horizontal="left" vertical="center" wrapText="1"/>
    </xf>
    <xf numFmtId="164" fontId="5" fillId="0" borderId="2" xfId="1" applyNumberFormat="1" applyFont="1" applyFill="1" applyBorder="1" applyAlignment="1">
      <alignment vertical="center"/>
    </xf>
    <xf numFmtId="165" fontId="5" fillId="0" borderId="2" xfId="1" applyNumberFormat="1" applyFont="1" applyFill="1" applyBorder="1" applyAlignment="1">
      <alignment vertical="center"/>
    </xf>
    <xf numFmtId="165" fontId="6" fillId="0" borderId="2" xfId="1" applyNumberFormat="1" applyFont="1" applyFill="1" applyBorder="1" applyAlignment="1">
      <alignment vertical="center"/>
    </xf>
    <xf numFmtId="43" fontId="4" fillId="0" borderId="0" xfId="1" applyFont="1" applyAlignment="1">
      <alignment vertical="top"/>
    </xf>
    <xf numFmtId="165" fontId="4" fillId="0" borderId="0" xfId="0" applyNumberFormat="1" applyFont="1" applyAlignment="1">
      <alignment vertical="top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vertical="top"/>
    </xf>
    <xf numFmtId="4" fontId="6" fillId="0" borderId="2" xfId="1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165" fontId="8" fillId="5" borderId="2" xfId="1" applyNumberFormat="1" applyFont="1" applyFill="1" applyBorder="1" applyAlignment="1">
      <alignment vertical="center"/>
    </xf>
    <xf numFmtId="164" fontId="8" fillId="5" borderId="2" xfId="1" applyNumberFormat="1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43" fontId="8" fillId="5" borderId="2" xfId="1" applyFont="1" applyFill="1" applyBorder="1" applyAlignment="1">
      <alignment vertical="center"/>
    </xf>
    <xf numFmtId="0" fontId="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/>
    </xf>
  </cellXfs>
  <cellStyles count="3">
    <cellStyle name="Millares" xfId="1" builtinId="3"/>
    <cellStyle name="Millares 2" xfId="2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K532"/>
  <sheetViews>
    <sheetView showGridLines="0" tabSelected="1"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G19" sqref="G19"/>
    </sheetView>
  </sheetViews>
  <sheetFormatPr baseColWidth="10" defaultRowHeight="14.4" x14ac:dyDescent="0.3"/>
  <cols>
    <col min="1" max="1" width="5.33203125" style="1" customWidth="1"/>
    <col min="2" max="2" width="1.88671875" style="1" customWidth="1"/>
    <col min="3" max="3" width="0.88671875" style="1" customWidth="1"/>
    <col min="4" max="4" width="72.88671875" style="2" customWidth="1"/>
    <col min="5" max="8" width="18.5546875" style="2" customWidth="1"/>
    <col min="9" max="9" width="27.33203125" style="2" customWidth="1"/>
    <col min="10" max="10" width="14.6640625" style="2" customWidth="1"/>
    <col min="11" max="11" width="1.109375" style="28" customWidth="1"/>
    <col min="12" max="250" width="11.44140625" style="1"/>
    <col min="251" max="251" width="11" style="1" customWidth="1"/>
    <col min="252" max="252" width="18.5546875" style="1" customWidth="1"/>
    <col min="253" max="253" width="4.44140625" style="1" customWidth="1"/>
    <col min="254" max="254" width="71.33203125" style="1" customWidth="1"/>
    <col min="255" max="255" width="19.109375" style="1" customWidth="1"/>
    <col min="256" max="256" width="20.109375" style="1" bestFit="1" customWidth="1"/>
    <col min="257" max="257" width="18.5546875" style="1" bestFit="1" customWidth="1"/>
    <col min="258" max="258" width="17" style="1" bestFit="1" customWidth="1"/>
    <col min="259" max="259" width="17.5546875" style="1" bestFit="1" customWidth="1"/>
    <col min="260" max="506" width="11.44140625" style="1"/>
    <col min="507" max="507" width="11" style="1" customWidth="1"/>
    <col min="508" max="508" width="18.5546875" style="1" customWidth="1"/>
    <col min="509" max="509" width="4.44140625" style="1" customWidth="1"/>
    <col min="510" max="510" width="71.33203125" style="1" customWidth="1"/>
    <col min="511" max="511" width="19.109375" style="1" customWidth="1"/>
    <col min="512" max="512" width="20.109375" style="1" bestFit="1" customWidth="1"/>
    <col min="513" max="513" width="18.5546875" style="1" bestFit="1" customWidth="1"/>
    <col min="514" max="514" width="17" style="1" bestFit="1" customWidth="1"/>
    <col min="515" max="515" width="17.5546875" style="1" bestFit="1" customWidth="1"/>
    <col min="516" max="762" width="11.44140625" style="1"/>
    <col min="763" max="763" width="11" style="1" customWidth="1"/>
    <col min="764" max="764" width="18.5546875" style="1" customWidth="1"/>
    <col min="765" max="765" width="4.44140625" style="1" customWidth="1"/>
    <col min="766" max="766" width="71.33203125" style="1" customWidth="1"/>
    <col min="767" max="767" width="19.109375" style="1" customWidth="1"/>
    <col min="768" max="768" width="20.109375" style="1" bestFit="1" customWidth="1"/>
    <col min="769" max="769" width="18.5546875" style="1" bestFit="1" customWidth="1"/>
    <col min="770" max="770" width="17" style="1" bestFit="1" customWidth="1"/>
    <col min="771" max="771" width="17.5546875" style="1" bestFit="1" customWidth="1"/>
    <col min="772" max="1018" width="11.44140625" style="1"/>
    <col min="1019" max="1019" width="11" style="1" customWidth="1"/>
    <col min="1020" max="1020" width="18.5546875" style="1" customWidth="1"/>
    <col min="1021" max="1021" width="4.44140625" style="1" customWidth="1"/>
    <col min="1022" max="1022" width="71.33203125" style="1" customWidth="1"/>
    <col min="1023" max="1023" width="19.109375" style="1" customWidth="1"/>
    <col min="1024" max="1024" width="20.109375" style="1" bestFit="1" customWidth="1"/>
    <col min="1025" max="1025" width="18.5546875" style="1" bestFit="1" customWidth="1"/>
    <col min="1026" max="1026" width="17" style="1" bestFit="1" customWidth="1"/>
    <col min="1027" max="1027" width="17.5546875" style="1" bestFit="1" customWidth="1"/>
    <col min="1028" max="1274" width="11.44140625" style="1"/>
    <col min="1275" max="1275" width="11" style="1" customWidth="1"/>
    <col min="1276" max="1276" width="18.5546875" style="1" customWidth="1"/>
    <col min="1277" max="1277" width="4.44140625" style="1" customWidth="1"/>
    <col min="1278" max="1278" width="71.33203125" style="1" customWidth="1"/>
    <col min="1279" max="1279" width="19.109375" style="1" customWidth="1"/>
    <col min="1280" max="1280" width="20.109375" style="1" bestFit="1" customWidth="1"/>
    <col min="1281" max="1281" width="18.5546875" style="1" bestFit="1" customWidth="1"/>
    <col min="1282" max="1282" width="17" style="1" bestFit="1" customWidth="1"/>
    <col min="1283" max="1283" width="17.5546875" style="1" bestFit="1" customWidth="1"/>
    <col min="1284" max="1530" width="11.44140625" style="1"/>
    <col min="1531" max="1531" width="11" style="1" customWidth="1"/>
    <col min="1532" max="1532" width="18.5546875" style="1" customWidth="1"/>
    <col min="1533" max="1533" width="4.44140625" style="1" customWidth="1"/>
    <col min="1534" max="1534" width="71.33203125" style="1" customWidth="1"/>
    <col min="1535" max="1535" width="19.109375" style="1" customWidth="1"/>
    <col min="1536" max="1536" width="20.109375" style="1" bestFit="1" customWidth="1"/>
    <col min="1537" max="1537" width="18.5546875" style="1" bestFit="1" customWidth="1"/>
    <col min="1538" max="1538" width="17" style="1" bestFit="1" customWidth="1"/>
    <col min="1539" max="1539" width="17.5546875" style="1" bestFit="1" customWidth="1"/>
    <col min="1540" max="1786" width="11.44140625" style="1"/>
    <col min="1787" max="1787" width="11" style="1" customWidth="1"/>
    <col min="1788" max="1788" width="18.5546875" style="1" customWidth="1"/>
    <col min="1789" max="1789" width="4.44140625" style="1" customWidth="1"/>
    <col min="1790" max="1790" width="71.33203125" style="1" customWidth="1"/>
    <col min="1791" max="1791" width="19.109375" style="1" customWidth="1"/>
    <col min="1792" max="1792" width="20.109375" style="1" bestFit="1" customWidth="1"/>
    <col min="1793" max="1793" width="18.5546875" style="1" bestFit="1" customWidth="1"/>
    <col min="1794" max="1794" width="17" style="1" bestFit="1" customWidth="1"/>
    <col min="1795" max="1795" width="17.5546875" style="1" bestFit="1" customWidth="1"/>
    <col min="1796" max="2042" width="11.44140625" style="1"/>
    <col min="2043" max="2043" width="11" style="1" customWidth="1"/>
    <col min="2044" max="2044" width="18.5546875" style="1" customWidth="1"/>
    <col min="2045" max="2045" width="4.44140625" style="1" customWidth="1"/>
    <col min="2046" max="2046" width="71.33203125" style="1" customWidth="1"/>
    <col min="2047" max="2047" width="19.109375" style="1" customWidth="1"/>
    <col min="2048" max="2048" width="20.109375" style="1" bestFit="1" customWidth="1"/>
    <col min="2049" max="2049" width="18.5546875" style="1" bestFit="1" customWidth="1"/>
    <col min="2050" max="2050" width="17" style="1" bestFit="1" customWidth="1"/>
    <col min="2051" max="2051" width="17.5546875" style="1" bestFit="1" customWidth="1"/>
    <col min="2052" max="2298" width="11.44140625" style="1"/>
    <col min="2299" max="2299" width="11" style="1" customWidth="1"/>
    <col min="2300" max="2300" width="18.5546875" style="1" customWidth="1"/>
    <col min="2301" max="2301" width="4.44140625" style="1" customWidth="1"/>
    <col min="2302" max="2302" width="71.33203125" style="1" customWidth="1"/>
    <col min="2303" max="2303" width="19.109375" style="1" customWidth="1"/>
    <col min="2304" max="2304" width="20.109375" style="1" bestFit="1" customWidth="1"/>
    <col min="2305" max="2305" width="18.5546875" style="1" bestFit="1" customWidth="1"/>
    <col min="2306" max="2306" width="17" style="1" bestFit="1" customWidth="1"/>
    <col min="2307" max="2307" width="17.5546875" style="1" bestFit="1" customWidth="1"/>
    <col min="2308" max="2554" width="11.44140625" style="1"/>
    <col min="2555" max="2555" width="11" style="1" customWidth="1"/>
    <col min="2556" max="2556" width="18.5546875" style="1" customWidth="1"/>
    <col min="2557" max="2557" width="4.44140625" style="1" customWidth="1"/>
    <col min="2558" max="2558" width="71.33203125" style="1" customWidth="1"/>
    <col min="2559" max="2559" width="19.109375" style="1" customWidth="1"/>
    <col min="2560" max="2560" width="20.109375" style="1" bestFit="1" customWidth="1"/>
    <col min="2561" max="2561" width="18.5546875" style="1" bestFit="1" customWidth="1"/>
    <col min="2562" max="2562" width="17" style="1" bestFit="1" customWidth="1"/>
    <col min="2563" max="2563" width="17.5546875" style="1" bestFit="1" customWidth="1"/>
    <col min="2564" max="2810" width="11.44140625" style="1"/>
    <col min="2811" max="2811" width="11" style="1" customWidth="1"/>
    <col min="2812" max="2812" width="18.5546875" style="1" customWidth="1"/>
    <col min="2813" max="2813" width="4.44140625" style="1" customWidth="1"/>
    <col min="2814" max="2814" width="71.33203125" style="1" customWidth="1"/>
    <col min="2815" max="2815" width="19.109375" style="1" customWidth="1"/>
    <col min="2816" max="2816" width="20.109375" style="1" bestFit="1" customWidth="1"/>
    <col min="2817" max="2817" width="18.5546875" style="1" bestFit="1" customWidth="1"/>
    <col min="2818" max="2818" width="17" style="1" bestFit="1" customWidth="1"/>
    <col min="2819" max="2819" width="17.5546875" style="1" bestFit="1" customWidth="1"/>
    <col min="2820" max="3066" width="11.44140625" style="1"/>
    <col min="3067" max="3067" width="11" style="1" customWidth="1"/>
    <col min="3068" max="3068" width="18.5546875" style="1" customWidth="1"/>
    <col min="3069" max="3069" width="4.44140625" style="1" customWidth="1"/>
    <col min="3070" max="3070" width="71.33203125" style="1" customWidth="1"/>
    <col min="3071" max="3071" width="19.109375" style="1" customWidth="1"/>
    <col min="3072" max="3072" width="20.109375" style="1" bestFit="1" customWidth="1"/>
    <col min="3073" max="3073" width="18.5546875" style="1" bestFit="1" customWidth="1"/>
    <col min="3074" max="3074" width="17" style="1" bestFit="1" customWidth="1"/>
    <col min="3075" max="3075" width="17.5546875" style="1" bestFit="1" customWidth="1"/>
    <col min="3076" max="3322" width="11.44140625" style="1"/>
    <col min="3323" max="3323" width="11" style="1" customWidth="1"/>
    <col min="3324" max="3324" width="18.5546875" style="1" customWidth="1"/>
    <col min="3325" max="3325" width="4.44140625" style="1" customWidth="1"/>
    <col min="3326" max="3326" width="71.33203125" style="1" customWidth="1"/>
    <col min="3327" max="3327" width="19.109375" style="1" customWidth="1"/>
    <col min="3328" max="3328" width="20.109375" style="1" bestFit="1" customWidth="1"/>
    <col min="3329" max="3329" width="18.5546875" style="1" bestFit="1" customWidth="1"/>
    <col min="3330" max="3330" width="17" style="1" bestFit="1" customWidth="1"/>
    <col min="3331" max="3331" width="17.5546875" style="1" bestFit="1" customWidth="1"/>
    <col min="3332" max="3578" width="11.44140625" style="1"/>
    <col min="3579" max="3579" width="11" style="1" customWidth="1"/>
    <col min="3580" max="3580" width="18.5546875" style="1" customWidth="1"/>
    <col min="3581" max="3581" width="4.44140625" style="1" customWidth="1"/>
    <col min="3582" max="3582" width="71.33203125" style="1" customWidth="1"/>
    <col min="3583" max="3583" width="19.109375" style="1" customWidth="1"/>
    <col min="3584" max="3584" width="20.109375" style="1" bestFit="1" customWidth="1"/>
    <col min="3585" max="3585" width="18.5546875" style="1" bestFit="1" customWidth="1"/>
    <col min="3586" max="3586" width="17" style="1" bestFit="1" customWidth="1"/>
    <col min="3587" max="3587" width="17.5546875" style="1" bestFit="1" customWidth="1"/>
    <col min="3588" max="3834" width="11.44140625" style="1"/>
    <col min="3835" max="3835" width="11" style="1" customWidth="1"/>
    <col min="3836" max="3836" width="18.5546875" style="1" customWidth="1"/>
    <col min="3837" max="3837" width="4.44140625" style="1" customWidth="1"/>
    <col min="3838" max="3838" width="71.33203125" style="1" customWidth="1"/>
    <col min="3839" max="3839" width="19.109375" style="1" customWidth="1"/>
    <col min="3840" max="3840" width="20.109375" style="1" bestFit="1" customWidth="1"/>
    <col min="3841" max="3841" width="18.5546875" style="1" bestFit="1" customWidth="1"/>
    <col min="3842" max="3842" width="17" style="1" bestFit="1" customWidth="1"/>
    <col min="3843" max="3843" width="17.5546875" style="1" bestFit="1" customWidth="1"/>
    <col min="3844" max="4090" width="11.44140625" style="1"/>
    <col min="4091" max="4091" width="11" style="1" customWidth="1"/>
    <col min="4092" max="4092" width="18.5546875" style="1" customWidth="1"/>
    <col min="4093" max="4093" width="4.44140625" style="1" customWidth="1"/>
    <col min="4094" max="4094" width="71.33203125" style="1" customWidth="1"/>
    <col min="4095" max="4095" width="19.109375" style="1" customWidth="1"/>
    <col min="4096" max="4096" width="20.109375" style="1" bestFit="1" customWidth="1"/>
    <col min="4097" max="4097" width="18.5546875" style="1" bestFit="1" customWidth="1"/>
    <col min="4098" max="4098" width="17" style="1" bestFit="1" customWidth="1"/>
    <col min="4099" max="4099" width="17.5546875" style="1" bestFit="1" customWidth="1"/>
    <col min="4100" max="4346" width="11.44140625" style="1"/>
    <col min="4347" max="4347" width="11" style="1" customWidth="1"/>
    <col min="4348" max="4348" width="18.5546875" style="1" customWidth="1"/>
    <col min="4349" max="4349" width="4.44140625" style="1" customWidth="1"/>
    <col min="4350" max="4350" width="71.33203125" style="1" customWidth="1"/>
    <col min="4351" max="4351" width="19.109375" style="1" customWidth="1"/>
    <col min="4352" max="4352" width="20.109375" style="1" bestFit="1" customWidth="1"/>
    <col min="4353" max="4353" width="18.5546875" style="1" bestFit="1" customWidth="1"/>
    <col min="4354" max="4354" width="17" style="1" bestFit="1" customWidth="1"/>
    <col min="4355" max="4355" width="17.5546875" style="1" bestFit="1" customWidth="1"/>
    <col min="4356" max="4602" width="11.44140625" style="1"/>
    <col min="4603" max="4603" width="11" style="1" customWidth="1"/>
    <col min="4604" max="4604" width="18.5546875" style="1" customWidth="1"/>
    <col min="4605" max="4605" width="4.44140625" style="1" customWidth="1"/>
    <col min="4606" max="4606" width="71.33203125" style="1" customWidth="1"/>
    <col min="4607" max="4607" width="19.109375" style="1" customWidth="1"/>
    <col min="4608" max="4608" width="20.109375" style="1" bestFit="1" customWidth="1"/>
    <col min="4609" max="4609" width="18.5546875" style="1" bestFit="1" customWidth="1"/>
    <col min="4610" max="4610" width="17" style="1" bestFit="1" customWidth="1"/>
    <col min="4611" max="4611" width="17.5546875" style="1" bestFit="1" customWidth="1"/>
    <col min="4612" max="4858" width="11.44140625" style="1"/>
    <col min="4859" max="4859" width="11" style="1" customWidth="1"/>
    <col min="4860" max="4860" width="18.5546875" style="1" customWidth="1"/>
    <col min="4861" max="4861" width="4.44140625" style="1" customWidth="1"/>
    <col min="4862" max="4862" width="71.33203125" style="1" customWidth="1"/>
    <col min="4863" max="4863" width="19.109375" style="1" customWidth="1"/>
    <col min="4864" max="4864" width="20.109375" style="1" bestFit="1" customWidth="1"/>
    <col min="4865" max="4865" width="18.5546875" style="1" bestFit="1" customWidth="1"/>
    <col min="4866" max="4866" width="17" style="1" bestFit="1" customWidth="1"/>
    <col min="4867" max="4867" width="17.5546875" style="1" bestFit="1" customWidth="1"/>
    <col min="4868" max="5114" width="11.44140625" style="1"/>
    <col min="5115" max="5115" width="11" style="1" customWidth="1"/>
    <col min="5116" max="5116" width="18.5546875" style="1" customWidth="1"/>
    <col min="5117" max="5117" width="4.44140625" style="1" customWidth="1"/>
    <col min="5118" max="5118" width="71.33203125" style="1" customWidth="1"/>
    <col min="5119" max="5119" width="19.109375" style="1" customWidth="1"/>
    <col min="5120" max="5120" width="20.109375" style="1" bestFit="1" customWidth="1"/>
    <col min="5121" max="5121" width="18.5546875" style="1" bestFit="1" customWidth="1"/>
    <col min="5122" max="5122" width="17" style="1" bestFit="1" customWidth="1"/>
    <col min="5123" max="5123" width="17.5546875" style="1" bestFit="1" customWidth="1"/>
    <col min="5124" max="5370" width="11.44140625" style="1"/>
    <col min="5371" max="5371" width="11" style="1" customWidth="1"/>
    <col min="5372" max="5372" width="18.5546875" style="1" customWidth="1"/>
    <col min="5373" max="5373" width="4.44140625" style="1" customWidth="1"/>
    <col min="5374" max="5374" width="71.33203125" style="1" customWidth="1"/>
    <col min="5375" max="5375" width="19.109375" style="1" customWidth="1"/>
    <col min="5376" max="5376" width="20.109375" style="1" bestFit="1" customWidth="1"/>
    <col min="5377" max="5377" width="18.5546875" style="1" bestFit="1" customWidth="1"/>
    <col min="5378" max="5378" width="17" style="1" bestFit="1" customWidth="1"/>
    <col min="5379" max="5379" width="17.5546875" style="1" bestFit="1" customWidth="1"/>
    <col min="5380" max="5626" width="11.44140625" style="1"/>
    <col min="5627" max="5627" width="11" style="1" customWidth="1"/>
    <col min="5628" max="5628" width="18.5546875" style="1" customWidth="1"/>
    <col min="5629" max="5629" width="4.44140625" style="1" customWidth="1"/>
    <col min="5630" max="5630" width="71.33203125" style="1" customWidth="1"/>
    <col min="5631" max="5631" width="19.109375" style="1" customWidth="1"/>
    <col min="5632" max="5632" width="20.109375" style="1" bestFit="1" customWidth="1"/>
    <col min="5633" max="5633" width="18.5546875" style="1" bestFit="1" customWidth="1"/>
    <col min="5634" max="5634" width="17" style="1" bestFit="1" customWidth="1"/>
    <col min="5635" max="5635" width="17.5546875" style="1" bestFit="1" customWidth="1"/>
    <col min="5636" max="5882" width="11.44140625" style="1"/>
    <col min="5883" max="5883" width="11" style="1" customWidth="1"/>
    <col min="5884" max="5884" width="18.5546875" style="1" customWidth="1"/>
    <col min="5885" max="5885" width="4.44140625" style="1" customWidth="1"/>
    <col min="5886" max="5886" width="71.33203125" style="1" customWidth="1"/>
    <col min="5887" max="5887" width="19.109375" style="1" customWidth="1"/>
    <col min="5888" max="5888" width="20.109375" style="1" bestFit="1" customWidth="1"/>
    <col min="5889" max="5889" width="18.5546875" style="1" bestFit="1" customWidth="1"/>
    <col min="5890" max="5890" width="17" style="1" bestFit="1" customWidth="1"/>
    <col min="5891" max="5891" width="17.5546875" style="1" bestFit="1" customWidth="1"/>
    <col min="5892" max="6138" width="11.44140625" style="1"/>
    <col min="6139" max="6139" width="11" style="1" customWidth="1"/>
    <col min="6140" max="6140" width="18.5546875" style="1" customWidth="1"/>
    <col min="6141" max="6141" width="4.44140625" style="1" customWidth="1"/>
    <col min="6142" max="6142" width="71.33203125" style="1" customWidth="1"/>
    <col min="6143" max="6143" width="19.109375" style="1" customWidth="1"/>
    <col min="6144" max="6144" width="20.109375" style="1" bestFit="1" customWidth="1"/>
    <col min="6145" max="6145" width="18.5546875" style="1" bestFit="1" customWidth="1"/>
    <col min="6146" max="6146" width="17" style="1" bestFit="1" customWidth="1"/>
    <col min="6147" max="6147" width="17.5546875" style="1" bestFit="1" customWidth="1"/>
    <col min="6148" max="6394" width="11.44140625" style="1"/>
    <col min="6395" max="6395" width="11" style="1" customWidth="1"/>
    <col min="6396" max="6396" width="18.5546875" style="1" customWidth="1"/>
    <col min="6397" max="6397" width="4.44140625" style="1" customWidth="1"/>
    <col min="6398" max="6398" width="71.33203125" style="1" customWidth="1"/>
    <col min="6399" max="6399" width="19.109375" style="1" customWidth="1"/>
    <col min="6400" max="6400" width="20.109375" style="1" bestFit="1" customWidth="1"/>
    <col min="6401" max="6401" width="18.5546875" style="1" bestFit="1" customWidth="1"/>
    <col min="6402" max="6402" width="17" style="1" bestFit="1" customWidth="1"/>
    <col min="6403" max="6403" width="17.5546875" style="1" bestFit="1" customWidth="1"/>
    <col min="6404" max="6650" width="11.44140625" style="1"/>
    <col min="6651" max="6651" width="11" style="1" customWidth="1"/>
    <col min="6652" max="6652" width="18.5546875" style="1" customWidth="1"/>
    <col min="6653" max="6653" width="4.44140625" style="1" customWidth="1"/>
    <col min="6654" max="6654" width="71.33203125" style="1" customWidth="1"/>
    <col min="6655" max="6655" width="19.109375" style="1" customWidth="1"/>
    <col min="6656" max="6656" width="20.109375" style="1" bestFit="1" customWidth="1"/>
    <col min="6657" max="6657" width="18.5546875" style="1" bestFit="1" customWidth="1"/>
    <col min="6658" max="6658" width="17" style="1" bestFit="1" customWidth="1"/>
    <col min="6659" max="6659" width="17.5546875" style="1" bestFit="1" customWidth="1"/>
    <col min="6660" max="6906" width="11.44140625" style="1"/>
    <col min="6907" max="6907" width="11" style="1" customWidth="1"/>
    <col min="6908" max="6908" width="18.5546875" style="1" customWidth="1"/>
    <col min="6909" max="6909" width="4.44140625" style="1" customWidth="1"/>
    <col min="6910" max="6910" width="71.33203125" style="1" customWidth="1"/>
    <col min="6911" max="6911" width="19.109375" style="1" customWidth="1"/>
    <col min="6912" max="6912" width="20.109375" style="1" bestFit="1" customWidth="1"/>
    <col min="6913" max="6913" width="18.5546875" style="1" bestFit="1" customWidth="1"/>
    <col min="6914" max="6914" width="17" style="1" bestFit="1" customWidth="1"/>
    <col min="6915" max="6915" width="17.5546875" style="1" bestFit="1" customWidth="1"/>
    <col min="6916" max="7162" width="11.44140625" style="1"/>
    <col min="7163" max="7163" width="11" style="1" customWidth="1"/>
    <col min="7164" max="7164" width="18.5546875" style="1" customWidth="1"/>
    <col min="7165" max="7165" width="4.44140625" style="1" customWidth="1"/>
    <col min="7166" max="7166" width="71.33203125" style="1" customWidth="1"/>
    <col min="7167" max="7167" width="19.109375" style="1" customWidth="1"/>
    <col min="7168" max="7168" width="20.109375" style="1" bestFit="1" customWidth="1"/>
    <col min="7169" max="7169" width="18.5546875" style="1" bestFit="1" customWidth="1"/>
    <col min="7170" max="7170" width="17" style="1" bestFit="1" customWidth="1"/>
    <col min="7171" max="7171" width="17.5546875" style="1" bestFit="1" customWidth="1"/>
    <col min="7172" max="7418" width="11.44140625" style="1"/>
    <col min="7419" max="7419" width="11" style="1" customWidth="1"/>
    <col min="7420" max="7420" width="18.5546875" style="1" customWidth="1"/>
    <col min="7421" max="7421" width="4.44140625" style="1" customWidth="1"/>
    <col min="7422" max="7422" width="71.33203125" style="1" customWidth="1"/>
    <col min="7423" max="7423" width="19.109375" style="1" customWidth="1"/>
    <col min="7424" max="7424" width="20.109375" style="1" bestFit="1" customWidth="1"/>
    <col min="7425" max="7425" width="18.5546875" style="1" bestFit="1" customWidth="1"/>
    <col min="7426" max="7426" width="17" style="1" bestFit="1" customWidth="1"/>
    <col min="7427" max="7427" width="17.5546875" style="1" bestFit="1" customWidth="1"/>
    <col min="7428" max="7674" width="11.44140625" style="1"/>
    <col min="7675" max="7675" width="11" style="1" customWidth="1"/>
    <col min="7676" max="7676" width="18.5546875" style="1" customWidth="1"/>
    <col min="7677" max="7677" width="4.44140625" style="1" customWidth="1"/>
    <col min="7678" max="7678" width="71.33203125" style="1" customWidth="1"/>
    <col min="7679" max="7679" width="19.109375" style="1" customWidth="1"/>
    <col min="7680" max="7680" width="20.109375" style="1" bestFit="1" customWidth="1"/>
    <col min="7681" max="7681" width="18.5546875" style="1" bestFit="1" customWidth="1"/>
    <col min="7682" max="7682" width="17" style="1" bestFit="1" customWidth="1"/>
    <col min="7683" max="7683" width="17.5546875" style="1" bestFit="1" customWidth="1"/>
    <col min="7684" max="7930" width="11.44140625" style="1"/>
    <col min="7931" max="7931" width="11" style="1" customWidth="1"/>
    <col min="7932" max="7932" width="18.5546875" style="1" customWidth="1"/>
    <col min="7933" max="7933" width="4.44140625" style="1" customWidth="1"/>
    <col min="7934" max="7934" width="71.33203125" style="1" customWidth="1"/>
    <col min="7935" max="7935" width="19.109375" style="1" customWidth="1"/>
    <col min="7936" max="7936" width="20.109375" style="1" bestFit="1" customWidth="1"/>
    <col min="7937" max="7937" width="18.5546875" style="1" bestFit="1" customWidth="1"/>
    <col min="7938" max="7938" width="17" style="1" bestFit="1" customWidth="1"/>
    <col min="7939" max="7939" width="17.5546875" style="1" bestFit="1" customWidth="1"/>
    <col min="7940" max="8186" width="11.44140625" style="1"/>
    <col min="8187" max="8187" width="11" style="1" customWidth="1"/>
    <col min="8188" max="8188" width="18.5546875" style="1" customWidth="1"/>
    <col min="8189" max="8189" width="4.44140625" style="1" customWidth="1"/>
    <col min="8190" max="8190" width="71.33203125" style="1" customWidth="1"/>
    <col min="8191" max="8191" width="19.109375" style="1" customWidth="1"/>
    <col min="8192" max="8192" width="20.109375" style="1" bestFit="1" customWidth="1"/>
    <col min="8193" max="8193" width="18.5546875" style="1" bestFit="1" customWidth="1"/>
    <col min="8194" max="8194" width="17" style="1" bestFit="1" customWidth="1"/>
    <col min="8195" max="8195" width="17.5546875" style="1" bestFit="1" customWidth="1"/>
    <col min="8196" max="8442" width="11.44140625" style="1"/>
    <col min="8443" max="8443" width="11" style="1" customWidth="1"/>
    <col min="8444" max="8444" width="18.5546875" style="1" customWidth="1"/>
    <col min="8445" max="8445" width="4.44140625" style="1" customWidth="1"/>
    <col min="8446" max="8446" width="71.33203125" style="1" customWidth="1"/>
    <col min="8447" max="8447" width="19.109375" style="1" customWidth="1"/>
    <col min="8448" max="8448" width="20.109375" style="1" bestFit="1" customWidth="1"/>
    <col min="8449" max="8449" width="18.5546875" style="1" bestFit="1" customWidth="1"/>
    <col min="8450" max="8450" width="17" style="1" bestFit="1" customWidth="1"/>
    <col min="8451" max="8451" width="17.5546875" style="1" bestFit="1" customWidth="1"/>
    <col min="8452" max="8698" width="11.44140625" style="1"/>
    <col min="8699" max="8699" width="11" style="1" customWidth="1"/>
    <col min="8700" max="8700" width="18.5546875" style="1" customWidth="1"/>
    <col min="8701" max="8701" width="4.44140625" style="1" customWidth="1"/>
    <col min="8702" max="8702" width="71.33203125" style="1" customWidth="1"/>
    <col min="8703" max="8703" width="19.109375" style="1" customWidth="1"/>
    <col min="8704" max="8704" width="20.109375" style="1" bestFit="1" customWidth="1"/>
    <col min="8705" max="8705" width="18.5546875" style="1" bestFit="1" customWidth="1"/>
    <col min="8706" max="8706" width="17" style="1" bestFit="1" customWidth="1"/>
    <col min="8707" max="8707" width="17.5546875" style="1" bestFit="1" customWidth="1"/>
    <col min="8708" max="8954" width="11.44140625" style="1"/>
    <col min="8955" max="8955" width="11" style="1" customWidth="1"/>
    <col min="8956" max="8956" width="18.5546875" style="1" customWidth="1"/>
    <col min="8957" max="8957" width="4.44140625" style="1" customWidth="1"/>
    <col min="8958" max="8958" width="71.33203125" style="1" customWidth="1"/>
    <col min="8959" max="8959" width="19.109375" style="1" customWidth="1"/>
    <col min="8960" max="8960" width="20.109375" style="1" bestFit="1" customWidth="1"/>
    <col min="8961" max="8961" width="18.5546875" style="1" bestFit="1" customWidth="1"/>
    <col min="8962" max="8962" width="17" style="1" bestFit="1" customWidth="1"/>
    <col min="8963" max="8963" width="17.5546875" style="1" bestFit="1" customWidth="1"/>
    <col min="8964" max="9210" width="11.44140625" style="1"/>
    <col min="9211" max="9211" width="11" style="1" customWidth="1"/>
    <col min="9212" max="9212" width="18.5546875" style="1" customWidth="1"/>
    <col min="9213" max="9213" width="4.44140625" style="1" customWidth="1"/>
    <col min="9214" max="9214" width="71.33203125" style="1" customWidth="1"/>
    <col min="9215" max="9215" width="19.109375" style="1" customWidth="1"/>
    <col min="9216" max="9216" width="20.109375" style="1" bestFit="1" customWidth="1"/>
    <col min="9217" max="9217" width="18.5546875" style="1" bestFit="1" customWidth="1"/>
    <col min="9218" max="9218" width="17" style="1" bestFit="1" customWidth="1"/>
    <col min="9219" max="9219" width="17.5546875" style="1" bestFit="1" customWidth="1"/>
    <col min="9220" max="9466" width="11.44140625" style="1"/>
    <col min="9467" max="9467" width="11" style="1" customWidth="1"/>
    <col min="9468" max="9468" width="18.5546875" style="1" customWidth="1"/>
    <col min="9469" max="9469" width="4.44140625" style="1" customWidth="1"/>
    <col min="9470" max="9470" width="71.33203125" style="1" customWidth="1"/>
    <col min="9471" max="9471" width="19.109375" style="1" customWidth="1"/>
    <col min="9472" max="9472" width="20.109375" style="1" bestFit="1" customWidth="1"/>
    <col min="9473" max="9473" width="18.5546875" style="1" bestFit="1" customWidth="1"/>
    <col min="9474" max="9474" width="17" style="1" bestFit="1" customWidth="1"/>
    <col min="9475" max="9475" width="17.5546875" style="1" bestFit="1" customWidth="1"/>
    <col min="9476" max="9722" width="11.44140625" style="1"/>
    <col min="9723" max="9723" width="11" style="1" customWidth="1"/>
    <col min="9724" max="9724" width="18.5546875" style="1" customWidth="1"/>
    <col min="9725" max="9725" width="4.44140625" style="1" customWidth="1"/>
    <col min="9726" max="9726" width="71.33203125" style="1" customWidth="1"/>
    <col min="9727" max="9727" width="19.109375" style="1" customWidth="1"/>
    <col min="9728" max="9728" width="20.109375" style="1" bestFit="1" customWidth="1"/>
    <col min="9729" max="9729" width="18.5546875" style="1" bestFit="1" customWidth="1"/>
    <col min="9730" max="9730" width="17" style="1" bestFit="1" customWidth="1"/>
    <col min="9731" max="9731" width="17.5546875" style="1" bestFit="1" customWidth="1"/>
    <col min="9732" max="9978" width="11.44140625" style="1"/>
    <col min="9979" max="9979" width="11" style="1" customWidth="1"/>
    <col min="9980" max="9980" width="18.5546875" style="1" customWidth="1"/>
    <col min="9981" max="9981" width="4.44140625" style="1" customWidth="1"/>
    <col min="9982" max="9982" width="71.33203125" style="1" customWidth="1"/>
    <col min="9983" max="9983" width="19.109375" style="1" customWidth="1"/>
    <col min="9984" max="9984" width="20.109375" style="1" bestFit="1" customWidth="1"/>
    <col min="9985" max="9985" width="18.5546875" style="1" bestFit="1" customWidth="1"/>
    <col min="9986" max="9986" width="17" style="1" bestFit="1" customWidth="1"/>
    <col min="9987" max="9987" width="17.5546875" style="1" bestFit="1" customWidth="1"/>
    <col min="9988" max="10234" width="11.44140625" style="1"/>
    <col min="10235" max="10235" width="11" style="1" customWidth="1"/>
    <col min="10236" max="10236" width="18.5546875" style="1" customWidth="1"/>
    <col min="10237" max="10237" width="4.44140625" style="1" customWidth="1"/>
    <col min="10238" max="10238" width="71.33203125" style="1" customWidth="1"/>
    <col min="10239" max="10239" width="19.109375" style="1" customWidth="1"/>
    <col min="10240" max="10240" width="20.109375" style="1" bestFit="1" customWidth="1"/>
    <col min="10241" max="10241" width="18.5546875" style="1" bestFit="1" customWidth="1"/>
    <col min="10242" max="10242" width="17" style="1" bestFit="1" customWidth="1"/>
    <col min="10243" max="10243" width="17.5546875" style="1" bestFit="1" customWidth="1"/>
    <col min="10244" max="10490" width="11.44140625" style="1"/>
    <col min="10491" max="10491" width="11" style="1" customWidth="1"/>
    <col min="10492" max="10492" width="18.5546875" style="1" customWidth="1"/>
    <col min="10493" max="10493" width="4.44140625" style="1" customWidth="1"/>
    <col min="10494" max="10494" width="71.33203125" style="1" customWidth="1"/>
    <col min="10495" max="10495" width="19.109375" style="1" customWidth="1"/>
    <col min="10496" max="10496" width="20.109375" style="1" bestFit="1" customWidth="1"/>
    <col min="10497" max="10497" width="18.5546875" style="1" bestFit="1" customWidth="1"/>
    <col min="10498" max="10498" width="17" style="1" bestFit="1" customWidth="1"/>
    <col min="10499" max="10499" width="17.5546875" style="1" bestFit="1" customWidth="1"/>
    <col min="10500" max="10746" width="11.44140625" style="1"/>
    <col min="10747" max="10747" width="11" style="1" customWidth="1"/>
    <col min="10748" max="10748" width="18.5546875" style="1" customWidth="1"/>
    <col min="10749" max="10749" width="4.44140625" style="1" customWidth="1"/>
    <col min="10750" max="10750" width="71.33203125" style="1" customWidth="1"/>
    <col min="10751" max="10751" width="19.109375" style="1" customWidth="1"/>
    <col min="10752" max="10752" width="20.109375" style="1" bestFit="1" customWidth="1"/>
    <col min="10753" max="10753" width="18.5546875" style="1" bestFit="1" customWidth="1"/>
    <col min="10754" max="10754" width="17" style="1" bestFit="1" customWidth="1"/>
    <col min="10755" max="10755" width="17.5546875" style="1" bestFit="1" customWidth="1"/>
    <col min="10756" max="11002" width="11.44140625" style="1"/>
    <col min="11003" max="11003" width="11" style="1" customWidth="1"/>
    <col min="11004" max="11004" width="18.5546875" style="1" customWidth="1"/>
    <col min="11005" max="11005" width="4.44140625" style="1" customWidth="1"/>
    <col min="11006" max="11006" width="71.33203125" style="1" customWidth="1"/>
    <col min="11007" max="11007" width="19.109375" style="1" customWidth="1"/>
    <col min="11008" max="11008" width="20.109375" style="1" bestFit="1" customWidth="1"/>
    <col min="11009" max="11009" width="18.5546875" style="1" bestFit="1" customWidth="1"/>
    <col min="11010" max="11010" width="17" style="1" bestFit="1" customWidth="1"/>
    <col min="11011" max="11011" width="17.5546875" style="1" bestFit="1" customWidth="1"/>
    <col min="11012" max="11258" width="11.44140625" style="1"/>
    <col min="11259" max="11259" width="11" style="1" customWidth="1"/>
    <col min="11260" max="11260" width="18.5546875" style="1" customWidth="1"/>
    <col min="11261" max="11261" width="4.44140625" style="1" customWidth="1"/>
    <col min="11262" max="11262" width="71.33203125" style="1" customWidth="1"/>
    <col min="11263" max="11263" width="19.109375" style="1" customWidth="1"/>
    <col min="11264" max="11264" width="20.109375" style="1" bestFit="1" customWidth="1"/>
    <col min="11265" max="11265" width="18.5546875" style="1" bestFit="1" customWidth="1"/>
    <col min="11266" max="11266" width="17" style="1" bestFit="1" customWidth="1"/>
    <col min="11267" max="11267" width="17.5546875" style="1" bestFit="1" customWidth="1"/>
    <col min="11268" max="11514" width="11.44140625" style="1"/>
    <col min="11515" max="11515" width="11" style="1" customWidth="1"/>
    <col min="11516" max="11516" width="18.5546875" style="1" customWidth="1"/>
    <col min="11517" max="11517" width="4.44140625" style="1" customWidth="1"/>
    <col min="11518" max="11518" width="71.33203125" style="1" customWidth="1"/>
    <col min="11519" max="11519" width="19.109375" style="1" customWidth="1"/>
    <col min="11520" max="11520" width="20.109375" style="1" bestFit="1" customWidth="1"/>
    <col min="11521" max="11521" width="18.5546875" style="1" bestFit="1" customWidth="1"/>
    <col min="11522" max="11522" width="17" style="1" bestFit="1" customWidth="1"/>
    <col min="11523" max="11523" width="17.5546875" style="1" bestFit="1" customWidth="1"/>
    <col min="11524" max="11770" width="11.44140625" style="1"/>
    <col min="11771" max="11771" width="11" style="1" customWidth="1"/>
    <col min="11772" max="11772" width="18.5546875" style="1" customWidth="1"/>
    <col min="11773" max="11773" width="4.44140625" style="1" customWidth="1"/>
    <col min="11774" max="11774" width="71.33203125" style="1" customWidth="1"/>
    <col min="11775" max="11775" width="19.109375" style="1" customWidth="1"/>
    <col min="11776" max="11776" width="20.109375" style="1" bestFit="1" customWidth="1"/>
    <col min="11777" max="11777" width="18.5546875" style="1" bestFit="1" customWidth="1"/>
    <col min="11778" max="11778" width="17" style="1" bestFit="1" customWidth="1"/>
    <col min="11779" max="11779" width="17.5546875" style="1" bestFit="1" customWidth="1"/>
    <col min="11780" max="12026" width="11.44140625" style="1"/>
    <col min="12027" max="12027" width="11" style="1" customWidth="1"/>
    <col min="12028" max="12028" width="18.5546875" style="1" customWidth="1"/>
    <col min="12029" max="12029" width="4.44140625" style="1" customWidth="1"/>
    <col min="12030" max="12030" width="71.33203125" style="1" customWidth="1"/>
    <col min="12031" max="12031" width="19.109375" style="1" customWidth="1"/>
    <col min="12032" max="12032" width="20.109375" style="1" bestFit="1" customWidth="1"/>
    <col min="12033" max="12033" width="18.5546875" style="1" bestFit="1" customWidth="1"/>
    <col min="12034" max="12034" width="17" style="1" bestFit="1" customWidth="1"/>
    <col min="12035" max="12035" width="17.5546875" style="1" bestFit="1" customWidth="1"/>
    <col min="12036" max="12282" width="11.44140625" style="1"/>
    <col min="12283" max="12283" width="11" style="1" customWidth="1"/>
    <col min="12284" max="12284" width="18.5546875" style="1" customWidth="1"/>
    <col min="12285" max="12285" width="4.44140625" style="1" customWidth="1"/>
    <col min="12286" max="12286" width="71.33203125" style="1" customWidth="1"/>
    <col min="12287" max="12287" width="19.109375" style="1" customWidth="1"/>
    <col min="12288" max="12288" width="20.109375" style="1" bestFit="1" customWidth="1"/>
    <col min="12289" max="12289" width="18.5546875" style="1" bestFit="1" customWidth="1"/>
    <col min="12290" max="12290" width="17" style="1" bestFit="1" customWidth="1"/>
    <col min="12291" max="12291" width="17.5546875" style="1" bestFit="1" customWidth="1"/>
    <col min="12292" max="12538" width="11.44140625" style="1"/>
    <col min="12539" max="12539" width="11" style="1" customWidth="1"/>
    <col min="12540" max="12540" width="18.5546875" style="1" customWidth="1"/>
    <col min="12541" max="12541" width="4.44140625" style="1" customWidth="1"/>
    <col min="12542" max="12542" width="71.33203125" style="1" customWidth="1"/>
    <col min="12543" max="12543" width="19.109375" style="1" customWidth="1"/>
    <col min="12544" max="12544" width="20.109375" style="1" bestFit="1" customWidth="1"/>
    <col min="12545" max="12545" width="18.5546875" style="1" bestFit="1" customWidth="1"/>
    <col min="12546" max="12546" width="17" style="1" bestFit="1" customWidth="1"/>
    <col min="12547" max="12547" width="17.5546875" style="1" bestFit="1" customWidth="1"/>
    <col min="12548" max="12794" width="11.44140625" style="1"/>
    <col min="12795" max="12795" width="11" style="1" customWidth="1"/>
    <col min="12796" max="12796" width="18.5546875" style="1" customWidth="1"/>
    <col min="12797" max="12797" width="4.44140625" style="1" customWidth="1"/>
    <col min="12798" max="12798" width="71.33203125" style="1" customWidth="1"/>
    <col min="12799" max="12799" width="19.109375" style="1" customWidth="1"/>
    <col min="12800" max="12800" width="20.109375" style="1" bestFit="1" customWidth="1"/>
    <col min="12801" max="12801" width="18.5546875" style="1" bestFit="1" customWidth="1"/>
    <col min="12802" max="12802" width="17" style="1" bestFit="1" customWidth="1"/>
    <col min="12803" max="12803" width="17.5546875" style="1" bestFit="1" customWidth="1"/>
    <col min="12804" max="13050" width="11.44140625" style="1"/>
    <col min="13051" max="13051" width="11" style="1" customWidth="1"/>
    <col min="13052" max="13052" width="18.5546875" style="1" customWidth="1"/>
    <col min="13053" max="13053" width="4.44140625" style="1" customWidth="1"/>
    <col min="13054" max="13054" width="71.33203125" style="1" customWidth="1"/>
    <col min="13055" max="13055" width="19.109375" style="1" customWidth="1"/>
    <col min="13056" max="13056" width="20.109375" style="1" bestFit="1" customWidth="1"/>
    <col min="13057" max="13057" width="18.5546875" style="1" bestFit="1" customWidth="1"/>
    <col min="13058" max="13058" width="17" style="1" bestFit="1" customWidth="1"/>
    <col min="13059" max="13059" width="17.5546875" style="1" bestFit="1" customWidth="1"/>
    <col min="13060" max="13306" width="11.44140625" style="1"/>
    <col min="13307" max="13307" width="11" style="1" customWidth="1"/>
    <col min="13308" max="13308" width="18.5546875" style="1" customWidth="1"/>
    <col min="13309" max="13309" width="4.44140625" style="1" customWidth="1"/>
    <col min="13310" max="13310" width="71.33203125" style="1" customWidth="1"/>
    <col min="13311" max="13311" width="19.109375" style="1" customWidth="1"/>
    <col min="13312" max="13312" width="20.109375" style="1" bestFit="1" customWidth="1"/>
    <col min="13313" max="13313" width="18.5546875" style="1" bestFit="1" customWidth="1"/>
    <col min="13314" max="13314" width="17" style="1" bestFit="1" customWidth="1"/>
    <col min="13315" max="13315" width="17.5546875" style="1" bestFit="1" customWidth="1"/>
    <col min="13316" max="13562" width="11.44140625" style="1"/>
    <col min="13563" max="13563" width="11" style="1" customWidth="1"/>
    <col min="13564" max="13564" width="18.5546875" style="1" customWidth="1"/>
    <col min="13565" max="13565" width="4.44140625" style="1" customWidth="1"/>
    <col min="13566" max="13566" width="71.33203125" style="1" customWidth="1"/>
    <col min="13567" max="13567" width="19.109375" style="1" customWidth="1"/>
    <col min="13568" max="13568" width="20.109375" style="1" bestFit="1" customWidth="1"/>
    <col min="13569" max="13569" width="18.5546875" style="1" bestFit="1" customWidth="1"/>
    <col min="13570" max="13570" width="17" style="1" bestFit="1" customWidth="1"/>
    <col min="13571" max="13571" width="17.5546875" style="1" bestFit="1" customWidth="1"/>
    <col min="13572" max="13818" width="11.44140625" style="1"/>
    <col min="13819" max="13819" width="11" style="1" customWidth="1"/>
    <col min="13820" max="13820" width="18.5546875" style="1" customWidth="1"/>
    <col min="13821" max="13821" width="4.44140625" style="1" customWidth="1"/>
    <col min="13822" max="13822" width="71.33203125" style="1" customWidth="1"/>
    <col min="13823" max="13823" width="19.109375" style="1" customWidth="1"/>
    <col min="13824" max="13824" width="20.109375" style="1" bestFit="1" customWidth="1"/>
    <col min="13825" max="13825" width="18.5546875" style="1" bestFit="1" customWidth="1"/>
    <col min="13826" max="13826" width="17" style="1" bestFit="1" customWidth="1"/>
    <col min="13827" max="13827" width="17.5546875" style="1" bestFit="1" customWidth="1"/>
    <col min="13828" max="14074" width="11.44140625" style="1"/>
    <col min="14075" max="14075" width="11" style="1" customWidth="1"/>
    <col min="14076" max="14076" width="18.5546875" style="1" customWidth="1"/>
    <col min="14077" max="14077" width="4.44140625" style="1" customWidth="1"/>
    <col min="14078" max="14078" width="71.33203125" style="1" customWidth="1"/>
    <col min="14079" max="14079" width="19.109375" style="1" customWidth="1"/>
    <col min="14080" max="14080" width="20.109375" style="1" bestFit="1" customWidth="1"/>
    <col min="14081" max="14081" width="18.5546875" style="1" bestFit="1" customWidth="1"/>
    <col min="14082" max="14082" width="17" style="1" bestFit="1" customWidth="1"/>
    <col min="14083" max="14083" width="17.5546875" style="1" bestFit="1" customWidth="1"/>
    <col min="14084" max="14330" width="11.44140625" style="1"/>
    <col min="14331" max="14331" width="11" style="1" customWidth="1"/>
    <col min="14332" max="14332" width="18.5546875" style="1" customWidth="1"/>
    <col min="14333" max="14333" width="4.44140625" style="1" customWidth="1"/>
    <col min="14334" max="14334" width="71.33203125" style="1" customWidth="1"/>
    <col min="14335" max="14335" width="19.109375" style="1" customWidth="1"/>
    <col min="14336" max="14336" width="20.109375" style="1" bestFit="1" customWidth="1"/>
    <col min="14337" max="14337" width="18.5546875" style="1" bestFit="1" customWidth="1"/>
    <col min="14338" max="14338" width="17" style="1" bestFit="1" customWidth="1"/>
    <col min="14339" max="14339" width="17.5546875" style="1" bestFit="1" customWidth="1"/>
    <col min="14340" max="14586" width="11.44140625" style="1"/>
    <col min="14587" max="14587" width="11" style="1" customWidth="1"/>
    <col min="14588" max="14588" width="18.5546875" style="1" customWidth="1"/>
    <col min="14589" max="14589" width="4.44140625" style="1" customWidth="1"/>
    <col min="14590" max="14590" width="71.33203125" style="1" customWidth="1"/>
    <col min="14591" max="14591" width="19.109375" style="1" customWidth="1"/>
    <col min="14592" max="14592" width="20.109375" style="1" bestFit="1" customWidth="1"/>
    <col min="14593" max="14593" width="18.5546875" style="1" bestFit="1" customWidth="1"/>
    <col min="14594" max="14594" width="17" style="1" bestFit="1" customWidth="1"/>
    <col min="14595" max="14595" width="17.5546875" style="1" bestFit="1" customWidth="1"/>
    <col min="14596" max="14842" width="11.44140625" style="1"/>
    <col min="14843" max="14843" width="11" style="1" customWidth="1"/>
    <col min="14844" max="14844" width="18.5546875" style="1" customWidth="1"/>
    <col min="14845" max="14845" width="4.44140625" style="1" customWidth="1"/>
    <col min="14846" max="14846" width="71.33203125" style="1" customWidth="1"/>
    <col min="14847" max="14847" width="19.109375" style="1" customWidth="1"/>
    <col min="14848" max="14848" width="20.109375" style="1" bestFit="1" customWidth="1"/>
    <col min="14849" max="14849" width="18.5546875" style="1" bestFit="1" customWidth="1"/>
    <col min="14850" max="14850" width="17" style="1" bestFit="1" customWidth="1"/>
    <col min="14851" max="14851" width="17.5546875" style="1" bestFit="1" customWidth="1"/>
    <col min="14852" max="15098" width="11.44140625" style="1"/>
    <col min="15099" max="15099" width="11" style="1" customWidth="1"/>
    <col min="15100" max="15100" width="18.5546875" style="1" customWidth="1"/>
    <col min="15101" max="15101" width="4.44140625" style="1" customWidth="1"/>
    <col min="15102" max="15102" width="71.33203125" style="1" customWidth="1"/>
    <col min="15103" max="15103" width="19.109375" style="1" customWidth="1"/>
    <col min="15104" max="15104" width="20.109375" style="1" bestFit="1" customWidth="1"/>
    <col min="15105" max="15105" width="18.5546875" style="1" bestFit="1" customWidth="1"/>
    <col min="15106" max="15106" width="17" style="1" bestFit="1" customWidth="1"/>
    <col min="15107" max="15107" width="17.5546875" style="1" bestFit="1" customWidth="1"/>
    <col min="15108" max="15354" width="11.44140625" style="1"/>
    <col min="15355" max="15355" width="11" style="1" customWidth="1"/>
    <col min="15356" max="15356" width="18.5546875" style="1" customWidth="1"/>
    <col min="15357" max="15357" width="4.44140625" style="1" customWidth="1"/>
    <col min="15358" max="15358" width="71.33203125" style="1" customWidth="1"/>
    <col min="15359" max="15359" width="19.109375" style="1" customWidth="1"/>
    <col min="15360" max="15360" width="20.109375" style="1" bestFit="1" customWidth="1"/>
    <col min="15361" max="15361" width="18.5546875" style="1" bestFit="1" customWidth="1"/>
    <col min="15362" max="15362" width="17" style="1" bestFit="1" customWidth="1"/>
    <col min="15363" max="15363" width="17.5546875" style="1" bestFit="1" customWidth="1"/>
    <col min="15364" max="15610" width="11.44140625" style="1"/>
    <col min="15611" max="15611" width="11" style="1" customWidth="1"/>
    <col min="15612" max="15612" width="18.5546875" style="1" customWidth="1"/>
    <col min="15613" max="15613" width="4.44140625" style="1" customWidth="1"/>
    <col min="15614" max="15614" width="71.33203125" style="1" customWidth="1"/>
    <col min="15615" max="15615" width="19.109375" style="1" customWidth="1"/>
    <col min="15616" max="15616" width="20.109375" style="1" bestFit="1" customWidth="1"/>
    <col min="15617" max="15617" width="18.5546875" style="1" bestFit="1" customWidth="1"/>
    <col min="15618" max="15618" width="17" style="1" bestFit="1" customWidth="1"/>
    <col min="15619" max="15619" width="17.5546875" style="1" bestFit="1" customWidth="1"/>
    <col min="15620" max="15866" width="11.44140625" style="1"/>
    <col min="15867" max="15867" width="11" style="1" customWidth="1"/>
    <col min="15868" max="15868" width="18.5546875" style="1" customWidth="1"/>
    <col min="15869" max="15869" width="4.44140625" style="1" customWidth="1"/>
    <col min="15870" max="15870" width="71.33203125" style="1" customWidth="1"/>
    <col min="15871" max="15871" width="19.109375" style="1" customWidth="1"/>
    <col min="15872" max="15872" width="20.109375" style="1" bestFit="1" customWidth="1"/>
    <col min="15873" max="15873" width="18.5546875" style="1" bestFit="1" customWidth="1"/>
    <col min="15874" max="15874" width="17" style="1" bestFit="1" customWidth="1"/>
    <col min="15875" max="15875" width="17.5546875" style="1" bestFit="1" customWidth="1"/>
    <col min="15876" max="16122" width="11.44140625" style="1"/>
    <col min="16123" max="16123" width="11" style="1" customWidth="1"/>
    <col min="16124" max="16124" width="18.5546875" style="1" customWidth="1"/>
    <col min="16125" max="16125" width="4.44140625" style="1" customWidth="1"/>
    <col min="16126" max="16126" width="71.33203125" style="1" customWidth="1"/>
    <col min="16127" max="16127" width="19.109375" style="1" customWidth="1"/>
    <col min="16128" max="16128" width="20.109375" style="1" bestFit="1" customWidth="1"/>
    <col min="16129" max="16129" width="18.5546875" style="1" bestFit="1" customWidth="1"/>
    <col min="16130" max="16130" width="17" style="1" bestFit="1" customWidth="1"/>
    <col min="16131" max="16131" width="17.5546875" style="1" bestFit="1" customWidth="1"/>
    <col min="16132" max="16378" width="11.44140625" style="1"/>
    <col min="16379" max="16384" width="11.44140625" style="1" customWidth="1"/>
  </cols>
  <sheetData>
    <row r="1" spans="1:11" ht="9" customHeight="1" x14ac:dyDescent="0.3"/>
    <row r="2" spans="1:11" ht="15.6" x14ac:dyDescent="0.3">
      <c r="D2" s="36" t="s">
        <v>0</v>
      </c>
      <c r="E2" s="36"/>
      <c r="F2" s="36"/>
      <c r="G2" s="36"/>
      <c r="H2" s="36"/>
      <c r="I2" s="36"/>
      <c r="J2" s="36"/>
    </row>
    <row r="3" spans="1:11" x14ac:dyDescent="0.25">
      <c r="D3" s="43" t="s">
        <v>432</v>
      </c>
      <c r="E3" s="43"/>
      <c r="F3" s="43"/>
      <c r="G3" s="43"/>
      <c r="H3" s="43"/>
      <c r="I3" s="43"/>
      <c r="J3" s="43"/>
      <c r="K3" s="43"/>
    </row>
    <row r="4" spans="1:11" x14ac:dyDescent="0.3">
      <c r="D4" s="37" t="s">
        <v>511</v>
      </c>
      <c r="E4" s="37"/>
      <c r="F4" s="37"/>
      <c r="G4" s="37"/>
      <c r="H4" s="37"/>
      <c r="I4" s="37"/>
      <c r="J4" s="37"/>
    </row>
    <row r="5" spans="1:11" x14ac:dyDescent="0.3">
      <c r="D5" s="38" t="s">
        <v>1</v>
      </c>
      <c r="E5" s="38"/>
      <c r="F5" s="38"/>
      <c r="G5" s="38"/>
      <c r="H5" s="38"/>
      <c r="I5" s="38"/>
      <c r="J5" s="38"/>
    </row>
    <row r="6" spans="1:11" ht="8.25" customHeight="1" x14ac:dyDescent="0.3">
      <c r="D6" s="3"/>
      <c r="E6" s="3"/>
      <c r="F6" s="3"/>
      <c r="G6" s="3"/>
      <c r="H6" s="3"/>
      <c r="I6" s="3"/>
    </row>
    <row r="7" spans="1:11" ht="15" customHeight="1" x14ac:dyDescent="0.3">
      <c r="D7" s="39" t="s">
        <v>434</v>
      </c>
      <c r="E7" s="41" t="s">
        <v>428</v>
      </c>
      <c r="F7" s="41" t="s">
        <v>426</v>
      </c>
      <c r="G7" s="41" t="s">
        <v>427</v>
      </c>
      <c r="H7" s="41" t="s">
        <v>429</v>
      </c>
      <c r="I7" s="41" t="s">
        <v>2</v>
      </c>
      <c r="J7" s="41" t="s">
        <v>433</v>
      </c>
    </row>
    <row r="8" spans="1:11" ht="38.25" customHeight="1" x14ac:dyDescent="0.3">
      <c r="D8" s="40"/>
      <c r="E8" s="42"/>
      <c r="F8" s="42"/>
      <c r="G8" s="42"/>
      <c r="H8" s="42"/>
      <c r="I8" s="42"/>
      <c r="J8" s="42"/>
    </row>
    <row r="9" spans="1:11" x14ac:dyDescent="0.3">
      <c r="D9" s="31" t="s">
        <v>3</v>
      </c>
      <c r="E9" s="32">
        <f>+E10+E372</f>
        <v>81546087927</v>
      </c>
      <c r="F9" s="32">
        <f>F10+F372+F516</f>
        <v>8267175605.6100245</v>
      </c>
      <c r="G9" s="32">
        <f>G10+G372+G516</f>
        <v>601018645.76999998</v>
      </c>
      <c r="H9" s="32">
        <f>H10+H372+H516</f>
        <v>90414282178.38002</v>
      </c>
      <c r="I9" s="32">
        <f>I10+I372+I516</f>
        <v>89813263532.610001</v>
      </c>
      <c r="J9" s="32">
        <f>IF(I9=0,0,IF(H9=0,100,I9/H9*100))</f>
        <v>99.335261386487304</v>
      </c>
    </row>
    <row r="10" spans="1:11" x14ac:dyDescent="0.3">
      <c r="B10" s="4"/>
      <c r="C10" s="4"/>
      <c r="D10" s="31" t="s">
        <v>4</v>
      </c>
      <c r="E10" s="32">
        <f>+E11+E55+E66+E326+E335+E369+E525+E516</f>
        <v>6165075160</v>
      </c>
      <c r="F10" s="32">
        <f>+F11+F55+F66+F326+F335+F369+F525</f>
        <v>1182977952.010025</v>
      </c>
      <c r="G10" s="32">
        <f>+G11+G55+G66+G326+G335+G369+G525</f>
        <v>343320220.24000001</v>
      </c>
      <c r="H10" s="32">
        <f>+H11+H55+H66+H326+H335+H369+H525</f>
        <v>7656608332.2500238</v>
      </c>
      <c r="I10" s="32">
        <f>+I11+I55+I66+I326+I335+I369+I525</f>
        <v>7313288112.0100145</v>
      </c>
      <c r="J10" s="32">
        <f t="shared" ref="J10:J12" si="0">IF(I10=0,0,IF(H10=0,100,I10/H10*100))</f>
        <v>95.516027393043899</v>
      </c>
    </row>
    <row r="11" spans="1:11" x14ac:dyDescent="0.3">
      <c r="B11" s="4"/>
      <c r="C11" s="4"/>
      <c r="D11" s="31" t="s">
        <v>5</v>
      </c>
      <c r="E11" s="32">
        <v>2036482797</v>
      </c>
      <c r="F11" s="32">
        <f>F12+F14+F21+F25+F28+F49</f>
        <v>681287136.42002511</v>
      </c>
      <c r="G11" s="32">
        <f>G12+G14+G21+G25+G28+G49</f>
        <v>0</v>
      </c>
      <c r="H11" s="32">
        <f>H12+H14+H21+H25+H28+H49</f>
        <v>2717769933.4200244</v>
      </c>
      <c r="I11" s="32">
        <f>I12+I14+I21+I25+I28+I49</f>
        <v>2717769933.4200163</v>
      </c>
      <c r="J11" s="32">
        <f t="shared" si="0"/>
        <v>99.999999999999702</v>
      </c>
    </row>
    <row r="12" spans="1:11" x14ac:dyDescent="0.3">
      <c r="B12" s="4"/>
      <c r="C12" s="4"/>
      <c r="D12" s="31" t="s">
        <v>6</v>
      </c>
      <c r="E12" s="32">
        <v>4905000</v>
      </c>
      <c r="F12" s="32">
        <f>SUM(F13)</f>
        <v>1512847.29</v>
      </c>
      <c r="G12" s="32">
        <f>SUM(G13)</f>
        <v>0</v>
      </c>
      <c r="H12" s="32">
        <f>SUM(H13)</f>
        <v>6417847.29</v>
      </c>
      <c r="I12" s="32">
        <f>SUM(I13)</f>
        <v>6417847.29</v>
      </c>
      <c r="J12" s="32">
        <f t="shared" si="0"/>
        <v>100</v>
      </c>
    </row>
    <row r="13" spans="1:11" x14ac:dyDescent="0.3">
      <c r="A13" s="5"/>
      <c r="D13" s="18" t="s">
        <v>7</v>
      </c>
      <c r="E13" s="14">
        <v>4905000</v>
      </c>
      <c r="F13" s="15">
        <v>1512847.29</v>
      </c>
      <c r="G13" s="15">
        <v>0</v>
      </c>
      <c r="H13" s="17">
        <f>+E13+F13+G13</f>
        <v>6417847.29</v>
      </c>
      <c r="I13" s="21">
        <v>6417847.29</v>
      </c>
      <c r="J13" s="16">
        <f>IF(I13=0,0,IF(H13=0,100,I13/H13*100))</f>
        <v>100</v>
      </c>
    </row>
    <row r="14" spans="1:11" x14ac:dyDescent="0.3">
      <c r="B14" s="4"/>
      <c r="C14" s="4"/>
      <c r="D14" s="31" t="s">
        <v>8</v>
      </c>
      <c r="E14" s="32">
        <v>105492809</v>
      </c>
      <c r="F14" s="32">
        <f>SUM(F15:F20)</f>
        <v>60806237.380000018</v>
      </c>
      <c r="G14" s="32">
        <f>SUM(G15:G20)</f>
        <v>0</v>
      </c>
      <c r="H14" s="32">
        <f>SUM(H15:H20)</f>
        <v>166299046.38</v>
      </c>
      <c r="I14" s="32">
        <f>SUM(I15:I20)</f>
        <v>166299046.38</v>
      </c>
      <c r="J14" s="32">
        <f t="shared" ref="J14:J82" si="1">IF(I14=0,0,IF(H14=0,100,I14/H14*100))</f>
        <v>100</v>
      </c>
    </row>
    <row r="15" spans="1:11" x14ac:dyDescent="0.3">
      <c r="A15" s="5"/>
      <c r="D15" s="18" t="s">
        <v>9</v>
      </c>
      <c r="E15" s="14">
        <v>51117669</v>
      </c>
      <c r="F15" s="27">
        <v>34199883.370000005</v>
      </c>
      <c r="G15" s="15">
        <v>0</v>
      </c>
      <c r="H15" s="17">
        <f>+E15+F15+G15</f>
        <v>85317552.370000005</v>
      </c>
      <c r="I15" s="21">
        <v>85317552.370000005</v>
      </c>
      <c r="J15" s="16">
        <f t="shared" si="1"/>
        <v>100</v>
      </c>
    </row>
    <row r="16" spans="1:11" x14ac:dyDescent="0.3">
      <c r="A16" s="5"/>
      <c r="D16" s="18" t="s">
        <v>10</v>
      </c>
      <c r="E16" s="14">
        <v>22850140</v>
      </c>
      <c r="F16" s="27">
        <v>6540130.6999999993</v>
      </c>
      <c r="G16" s="15">
        <v>0</v>
      </c>
      <c r="H16" s="17">
        <f t="shared" ref="H16:H20" si="2">+E16+F16+G16</f>
        <v>29390270.699999999</v>
      </c>
      <c r="I16" s="21">
        <v>29390270.699999999</v>
      </c>
      <c r="J16" s="16">
        <f t="shared" si="1"/>
        <v>100</v>
      </c>
    </row>
    <row r="17" spans="1:10" x14ac:dyDescent="0.3">
      <c r="A17" s="5"/>
      <c r="D17" s="18" t="s">
        <v>11</v>
      </c>
      <c r="E17" s="14">
        <v>0</v>
      </c>
      <c r="F17" s="27">
        <v>15236.85</v>
      </c>
      <c r="G17" s="15">
        <v>0</v>
      </c>
      <c r="H17" s="17">
        <f t="shared" si="2"/>
        <v>15236.85</v>
      </c>
      <c r="I17" s="21">
        <v>15236.85</v>
      </c>
      <c r="J17" s="16">
        <f t="shared" si="1"/>
        <v>100</v>
      </c>
    </row>
    <row r="18" spans="1:10" x14ac:dyDescent="0.3">
      <c r="A18" s="5"/>
      <c r="D18" s="18" t="s">
        <v>12</v>
      </c>
      <c r="E18" s="14">
        <v>14150000</v>
      </c>
      <c r="F18" s="27">
        <v>17868655.800000001</v>
      </c>
      <c r="G18" s="15">
        <v>0</v>
      </c>
      <c r="H18" s="17">
        <f t="shared" si="2"/>
        <v>32018655.800000001</v>
      </c>
      <c r="I18" s="21">
        <v>32018655.800000001</v>
      </c>
      <c r="J18" s="16">
        <f t="shared" si="1"/>
        <v>100</v>
      </c>
    </row>
    <row r="19" spans="1:10" x14ac:dyDescent="0.3">
      <c r="A19" s="5"/>
      <c r="D19" s="18" t="s">
        <v>13</v>
      </c>
      <c r="E19" s="14">
        <v>9805000</v>
      </c>
      <c r="F19" s="15">
        <v>6465489.0600000005</v>
      </c>
      <c r="G19" s="15">
        <v>0</v>
      </c>
      <c r="H19" s="17">
        <f t="shared" si="2"/>
        <v>16270489.060000001</v>
      </c>
      <c r="I19" s="21">
        <v>16270489.060000001</v>
      </c>
      <c r="J19" s="16">
        <f t="shared" si="1"/>
        <v>100</v>
      </c>
    </row>
    <row r="20" spans="1:10" x14ac:dyDescent="0.3">
      <c r="A20" s="5"/>
      <c r="D20" s="18" t="s">
        <v>14</v>
      </c>
      <c r="E20" s="14">
        <v>7570000</v>
      </c>
      <c r="F20" s="21">
        <v>-4283158.4000000004</v>
      </c>
      <c r="G20" s="15">
        <v>0</v>
      </c>
      <c r="H20" s="17">
        <f t="shared" si="2"/>
        <v>3286841.5999999996</v>
      </c>
      <c r="I20" s="21">
        <v>3286841.6</v>
      </c>
      <c r="J20" s="16">
        <f t="shared" si="1"/>
        <v>100.00000000000003</v>
      </c>
    </row>
    <row r="21" spans="1:10" x14ac:dyDescent="0.3">
      <c r="B21" s="4"/>
      <c r="C21" s="4"/>
      <c r="D21" s="31" t="s">
        <v>15</v>
      </c>
      <c r="E21" s="32">
        <v>1880845000</v>
      </c>
      <c r="F21" s="32">
        <f>SUM(F22:F24)</f>
        <v>373263191.08999997</v>
      </c>
      <c r="G21" s="32">
        <f>SUM(G22:G24)</f>
        <v>0</v>
      </c>
      <c r="H21" s="32">
        <f>SUM(H22:H24)</f>
        <v>2254108191.0899997</v>
      </c>
      <c r="I21" s="32">
        <f>SUM(I22:I24)</f>
        <v>2254108191.0899997</v>
      </c>
      <c r="J21" s="32">
        <f t="shared" si="1"/>
        <v>100</v>
      </c>
    </row>
    <row r="22" spans="1:10" ht="26.4" x14ac:dyDescent="0.3">
      <c r="A22" s="5"/>
      <c r="D22" s="18" t="s">
        <v>16</v>
      </c>
      <c r="E22" s="14">
        <v>1880845000</v>
      </c>
      <c r="F22" s="15">
        <v>398340293.78999996</v>
      </c>
      <c r="G22" s="15">
        <v>0</v>
      </c>
      <c r="H22" s="17">
        <f>+E22+F22+G22</f>
        <v>2279185293.79</v>
      </c>
      <c r="I22" s="21">
        <v>2279185293.79</v>
      </c>
      <c r="J22" s="16">
        <f t="shared" si="1"/>
        <v>100</v>
      </c>
    </row>
    <row r="23" spans="1:10" ht="26.4" x14ac:dyDescent="0.3">
      <c r="A23" s="5"/>
      <c r="D23" s="18" t="s">
        <v>17</v>
      </c>
      <c r="E23" s="14">
        <v>0</v>
      </c>
      <c r="F23" s="15">
        <v>1100715.1200000001</v>
      </c>
      <c r="G23" s="15">
        <v>0</v>
      </c>
      <c r="H23" s="17">
        <f t="shared" ref="H23:H24" si="3">+E23+F23+G23</f>
        <v>1100715.1200000001</v>
      </c>
      <c r="I23" s="21">
        <v>1100715.1200000001</v>
      </c>
      <c r="J23" s="16">
        <f t="shared" si="1"/>
        <v>100</v>
      </c>
    </row>
    <row r="24" spans="1:10" ht="20.25" customHeight="1" x14ac:dyDescent="0.3">
      <c r="A24" s="5"/>
      <c r="D24" s="18" t="s">
        <v>18</v>
      </c>
      <c r="E24" s="14">
        <v>0</v>
      </c>
      <c r="F24" s="21">
        <v>-26177817.82</v>
      </c>
      <c r="G24" s="15">
        <v>0</v>
      </c>
      <c r="H24" s="21">
        <f t="shared" si="3"/>
        <v>-26177817.82</v>
      </c>
      <c r="I24" s="21">
        <v>-26177817.82</v>
      </c>
      <c r="J24" s="16">
        <f t="shared" si="1"/>
        <v>100</v>
      </c>
    </row>
    <row r="25" spans="1:10" x14ac:dyDescent="0.3">
      <c r="A25" s="5"/>
      <c r="D25" s="31" t="s">
        <v>19</v>
      </c>
      <c r="E25" s="32">
        <v>0</v>
      </c>
      <c r="F25" s="32">
        <f>SUM(F26:F27)</f>
        <v>61266.47</v>
      </c>
      <c r="G25" s="32">
        <v>0</v>
      </c>
      <c r="H25" s="32">
        <f>SUM(H26:H27)</f>
        <v>61266.47</v>
      </c>
      <c r="I25" s="32">
        <f>SUM(I26:I27)</f>
        <v>61266.47</v>
      </c>
      <c r="J25" s="32">
        <f t="shared" si="1"/>
        <v>100</v>
      </c>
    </row>
    <row r="26" spans="1:10" x14ac:dyDescent="0.3">
      <c r="A26" s="5"/>
      <c r="D26" s="18" t="s">
        <v>20</v>
      </c>
      <c r="E26" s="14">
        <v>0</v>
      </c>
      <c r="F26" s="15">
        <v>52620.57</v>
      </c>
      <c r="G26" s="15">
        <v>0</v>
      </c>
      <c r="H26" s="17">
        <f>+E26+F26+G26</f>
        <v>52620.57</v>
      </c>
      <c r="I26" s="21">
        <v>52620.57</v>
      </c>
      <c r="J26" s="16">
        <f t="shared" si="1"/>
        <v>100</v>
      </c>
    </row>
    <row r="27" spans="1:10" x14ac:dyDescent="0.3">
      <c r="A27" s="5"/>
      <c r="D27" s="18" t="s">
        <v>21</v>
      </c>
      <c r="E27" s="14">
        <v>0</v>
      </c>
      <c r="F27" s="15">
        <v>8645.9</v>
      </c>
      <c r="G27" s="15">
        <v>0</v>
      </c>
      <c r="H27" s="17">
        <f>+E27+F27+G27</f>
        <v>8645.9</v>
      </c>
      <c r="I27" s="21">
        <v>8645.9</v>
      </c>
      <c r="J27" s="16">
        <f t="shared" si="1"/>
        <v>100</v>
      </c>
    </row>
    <row r="28" spans="1:10" x14ac:dyDescent="0.3">
      <c r="B28" s="4"/>
      <c r="C28" s="4"/>
      <c r="D28" s="31" t="s">
        <v>22</v>
      </c>
      <c r="E28" s="32">
        <v>45239988</v>
      </c>
      <c r="F28" s="32">
        <f>SUM(F29+F36+F39+F46)</f>
        <v>245516723.63002521</v>
      </c>
      <c r="G28" s="32">
        <v>0</v>
      </c>
      <c r="H28" s="32">
        <f>SUM(H29+H36+H39+H46)</f>
        <v>290756711.63002515</v>
      </c>
      <c r="I28" s="32">
        <f>SUM(I29+I36+I39+I46)</f>
        <v>290756711.6300168</v>
      </c>
      <c r="J28" s="32">
        <f t="shared" si="1"/>
        <v>99.999999999997129</v>
      </c>
    </row>
    <row r="29" spans="1:10" x14ac:dyDescent="0.3">
      <c r="B29" s="4"/>
      <c r="C29" s="6"/>
      <c r="D29" s="31" t="s">
        <v>23</v>
      </c>
      <c r="E29" s="32">
        <v>12496473</v>
      </c>
      <c r="F29" s="32">
        <f>SUM(F30:F35)</f>
        <v>88301132.330008417</v>
      </c>
      <c r="G29" s="32">
        <v>0</v>
      </c>
      <c r="H29" s="32">
        <f>SUM(H30:H35)</f>
        <v>100797605.33000842</v>
      </c>
      <c r="I29" s="32">
        <f>SUM(I30:I34)</f>
        <v>100797605.33000001</v>
      </c>
      <c r="J29" s="32">
        <f t="shared" si="1"/>
        <v>99.999999999991658</v>
      </c>
    </row>
    <row r="30" spans="1:10" x14ac:dyDescent="0.3">
      <c r="A30" s="5"/>
      <c r="C30" s="7"/>
      <c r="D30" s="18" t="s">
        <v>24</v>
      </c>
      <c r="E30" s="14">
        <v>329670</v>
      </c>
      <c r="F30" s="15">
        <v>1773762.9500000002</v>
      </c>
      <c r="G30" s="15">
        <v>0</v>
      </c>
      <c r="H30" s="17">
        <f>+E30+F30+G30</f>
        <v>2103432.9500000002</v>
      </c>
      <c r="I30" s="21">
        <v>2103432.9500000002</v>
      </c>
      <c r="J30" s="16">
        <f>IF(I30=0,0,IF(H30=0,100,I30/H30*100))</f>
        <v>100</v>
      </c>
    </row>
    <row r="31" spans="1:10" x14ac:dyDescent="0.3">
      <c r="A31" s="5"/>
      <c r="C31" s="7"/>
      <c r="D31" s="18" t="s">
        <v>25</v>
      </c>
      <c r="E31" s="14">
        <v>368071</v>
      </c>
      <c r="F31" s="21">
        <v>-20255.75</v>
      </c>
      <c r="G31" s="15">
        <v>0</v>
      </c>
      <c r="H31" s="17">
        <f t="shared" ref="H31:H35" si="4">+E31+F31+G31</f>
        <v>347815.25</v>
      </c>
      <c r="I31" s="21">
        <v>347815.25</v>
      </c>
      <c r="J31" s="16">
        <f t="shared" ref="J31:J35" si="5">IF(I31=0,0,IF(H31=0,100,I31/H31*100))</f>
        <v>100</v>
      </c>
    </row>
    <row r="32" spans="1:10" x14ac:dyDescent="0.3">
      <c r="A32" s="5"/>
      <c r="D32" s="18" t="s">
        <v>26</v>
      </c>
      <c r="E32" s="14">
        <v>11748659</v>
      </c>
      <c r="F32" s="15">
        <v>86315884.680000007</v>
      </c>
      <c r="G32" s="15">
        <v>0</v>
      </c>
      <c r="H32" s="17">
        <f t="shared" si="4"/>
        <v>98064543.680000007</v>
      </c>
      <c r="I32" s="21">
        <v>98064543.680000007</v>
      </c>
      <c r="J32" s="16">
        <f>IF(I32=0,0,IF(H32=0,100,I32/H32*100))</f>
        <v>100</v>
      </c>
    </row>
    <row r="33" spans="1:10" x14ac:dyDescent="0.3">
      <c r="A33" s="5"/>
      <c r="D33" s="18" t="s">
        <v>27</v>
      </c>
      <c r="E33" s="14">
        <v>12259</v>
      </c>
      <c r="F33" s="15">
        <v>185038.54</v>
      </c>
      <c r="G33" s="15">
        <v>0</v>
      </c>
      <c r="H33" s="17">
        <f t="shared" si="4"/>
        <v>197297.54</v>
      </c>
      <c r="I33" s="21">
        <v>197297.54</v>
      </c>
      <c r="J33" s="16">
        <f t="shared" si="5"/>
        <v>100</v>
      </c>
    </row>
    <row r="34" spans="1:10" x14ac:dyDescent="0.3">
      <c r="A34" s="5"/>
      <c r="D34" s="18" t="s">
        <v>28</v>
      </c>
      <c r="E34" s="14">
        <v>30266</v>
      </c>
      <c r="F34" s="15">
        <v>54249.91</v>
      </c>
      <c r="G34" s="15">
        <v>0</v>
      </c>
      <c r="H34" s="17">
        <f t="shared" si="4"/>
        <v>84515.91</v>
      </c>
      <c r="I34" s="21">
        <v>84515.91</v>
      </c>
      <c r="J34" s="16">
        <f t="shared" si="5"/>
        <v>100</v>
      </c>
    </row>
    <row r="35" spans="1:10" x14ac:dyDescent="0.3">
      <c r="B35" s="4"/>
      <c r="D35" s="26" t="s">
        <v>386</v>
      </c>
      <c r="E35" s="29">
        <v>7548</v>
      </c>
      <c r="F35" s="21">
        <v>-7547.9999915958961</v>
      </c>
      <c r="G35" s="27">
        <v>0</v>
      </c>
      <c r="H35" s="22">
        <f t="shared" si="4"/>
        <v>8.4041039372095838E-6</v>
      </c>
      <c r="I35" s="21">
        <f>E35/$I$9*100</f>
        <v>8.4041039186371633E-6</v>
      </c>
      <c r="J35" s="21">
        <f t="shared" si="5"/>
        <v>99.999999779007723</v>
      </c>
    </row>
    <row r="36" spans="1:10" x14ac:dyDescent="0.3">
      <c r="A36" s="5"/>
      <c r="D36" s="31" t="s">
        <v>29</v>
      </c>
      <c r="E36" s="32">
        <v>30695738</v>
      </c>
      <c r="F36" s="32">
        <f>+F37+F38</f>
        <v>137779859.40001678</v>
      </c>
      <c r="G36" s="32">
        <v>0</v>
      </c>
      <c r="H36" s="32">
        <f>+H37+H38</f>
        <v>168475597.40001678</v>
      </c>
      <c r="I36" s="32">
        <f>+I37+I38</f>
        <v>168475597.40001678</v>
      </c>
      <c r="J36" s="32">
        <f t="shared" si="1"/>
        <v>100</v>
      </c>
    </row>
    <row r="37" spans="1:10" x14ac:dyDescent="0.3">
      <c r="B37" s="4"/>
      <c r="C37" s="4"/>
      <c r="D37" s="18" t="s">
        <v>387</v>
      </c>
      <c r="E37" s="14">
        <v>30695738</v>
      </c>
      <c r="F37" s="21">
        <v>-30695737.999983214</v>
      </c>
      <c r="G37" s="15">
        <v>0</v>
      </c>
      <c r="H37" s="17">
        <f>+E37+F37+G37</f>
        <v>1.6786158084869385E-5</v>
      </c>
      <c r="I37" s="16">
        <v>1.6786889266906916E-5</v>
      </c>
      <c r="J37" s="16">
        <f t="shared" si="1"/>
        <v>100.00435586293084</v>
      </c>
    </row>
    <row r="38" spans="1:10" x14ac:dyDescent="0.3">
      <c r="D38" s="18" t="s">
        <v>30</v>
      </c>
      <c r="E38" s="14">
        <v>0</v>
      </c>
      <c r="F38" s="15">
        <v>168475597.40000001</v>
      </c>
      <c r="G38" s="15">
        <v>0</v>
      </c>
      <c r="H38" s="17">
        <f>+E38+F38+G38</f>
        <v>168475597.40000001</v>
      </c>
      <c r="I38" s="21">
        <v>168475597.40000001</v>
      </c>
      <c r="J38" s="16">
        <f t="shared" si="1"/>
        <v>100</v>
      </c>
    </row>
    <row r="39" spans="1:10" x14ac:dyDescent="0.3">
      <c r="D39" s="31" t="s">
        <v>31</v>
      </c>
      <c r="E39" s="32">
        <v>2047777</v>
      </c>
      <c r="F39" s="32">
        <f>SUM(F40:F45)</f>
        <v>19656823.569999993</v>
      </c>
      <c r="G39" s="32">
        <v>0</v>
      </c>
      <c r="H39" s="32">
        <f>SUM(H40:H45)</f>
        <v>21704600.569999993</v>
      </c>
      <c r="I39" s="32">
        <f>SUM(I40:I45)</f>
        <v>21704600.569999993</v>
      </c>
      <c r="J39" s="32">
        <f t="shared" si="1"/>
        <v>100</v>
      </c>
    </row>
    <row r="40" spans="1:10" x14ac:dyDescent="0.3">
      <c r="D40" s="18" t="s">
        <v>32</v>
      </c>
      <c r="E40" s="14">
        <v>48769</v>
      </c>
      <c r="F40" s="15">
        <v>433970.68</v>
      </c>
      <c r="G40" s="15">
        <v>0</v>
      </c>
      <c r="H40" s="17">
        <f>+E40+F40+G40</f>
        <v>482739.68</v>
      </c>
      <c r="I40" s="21">
        <v>482739.68</v>
      </c>
      <c r="J40" s="16">
        <f t="shared" si="1"/>
        <v>100</v>
      </c>
    </row>
    <row r="41" spans="1:10" x14ac:dyDescent="0.3">
      <c r="D41" s="18" t="s">
        <v>33</v>
      </c>
      <c r="E41" s="14">
        <v>49145</v>
      </c>
      <c r="F41" s="15">
        <v>50940.72</v>
      </c>
      <c r="G41" s="15">
        <v>0</v>
      </c>
      <c r="H41" s="17">
        <f t="shared" ref="H41:H45" si="6">+E41+F41+G41</f>
        <v>100085.72</v>
      </c>
      <c r="I41" s="21">
        <v>100085.72</v>
      </c>
      <c r="J41" s="16">
        <f t="shared" si="1"/>
        <v>100</v>
      </c>
    </row>
    <row r="42" spans="1:10" x14ac:dyDescent="0.3">
      <c r="D42" s="18" t="s">
        <v>388</v>
      </c>
      <c r="E42" s="14">
        <v>1947891</v>
      </c>
      <c r="F42" s="15">
        <v>19110578.109999999</v>
      </c>
      <c r="G42" s="15">
        <v>0</v>
      </c>
      <c r="H42" s="17">
        <f t="shared" si="6"/>
        <v>21058469.109999999</v>
      </c>
      <c r="I42" s="21">
        <v>21058469.109999999</v>
      </c>
      <c r="J42" s="16">
        <f t="shared" si="1"/>
        <v>100</v>
      </c>
    </row>
    <row r="43" spans="1:10" x14ac:dyDescent="0.3">
      <c r="D43" s="18" t="s">
        <v>34</v>
      </c>
      <c r="E43" s="14">
        <v>231</v>
      </c>
      <c r="F43" s="15">
        <v>47522.83</v>
      </c>
      <c r="G43" s="15">
        <v>0</v>
      </c>
      <c r="H43" s="17">
        <f t="shared" si="6"/>
        <v>47753.83</v>
      </c>
      <c r="I43" s="21">
        <v>47753.83</v>
      </c>
      <c r="J43" s="16">
        <f t="shared" si="1"/>
        <v>100</v>
      </c>
    </row>
    <row r="44" spans="1:10" x14ac:dyDescent="0.3">
      <c r="D44" s="18" t="s">
        <v>35</v>
      </c>
      <c r="E44" s="14">
        <v>1741</v>
      </c>
      <c r="F44" s="15">
        <v>13805.08</v>
      </c>
      <c r="G44" s="15">
        <v>0</v>
      </c>
      <c r="H44" s="17">
        <f>+E44+F44+G44</f>
        <v>15546.08</v>
      </c>
      <c r="I44" s="21">
        <v>15546.08</v>
      </c>
      <c r="J44" s="16">
        <f t="shared" si="1"/>
        <v>100</v>
      </c>
    </row>
    <row r="45" spans="1:10" x14ac:dyDescent="0.3">
      <c r="D45" s="18" t="s">
        <v>36</v>
      </c>
      <c r="E45" s="14">
        <v>0</v>
      </c>
      <c r="F45" s="15">
        <v>6.15</v>
      </c>
      <c r="G45" s="15">
        <v>0</v>
      </c>
      <c r="H45" s="17">
        <f t="shared" si="6"/>
        <v>6.15</v>
      </c>
      <c r="I45" s="21">
        <v>6.15</v>
      </c>
      <c r="J45" s="16">
        <f t="shared" si="1"/>
        <v>100</v>
      </c>
    </row>
    <row r="46" spans="1:10" ht="18" customHeight="1" x14ac:dyDescent="0.3">
      <c r="D46" s="31" t="s">
        <v>37</v>
      </c>
      <c r="E46" s="32">
        <v>0</v>
      </c>
      <c r="F46" s="33">
        <f>+F47+F48</f>
        <v>-221091.67</v>
      </c>
      <c r="G46" s="32">
        <f>+G47+G48</f>
        <v>0</v>
      </c>
      <c r="H46" s="33">
        <f>+H47+H48</f>
        <v>-221091.67</v>
      </c>
      <c r="I46" s="33">
        <f>+I47+I48</f>
        <v>-221091.67</v>
      </c>
      <c r="J46" s="32">
        <f>IF(I46=0,0,IF(H46=0,100,I46/H46*100))</f>
        <v>100</v>
      </c>
    </row>
    <row r="47" spans="1:10" ht="18" customHeight="1" x14ac:dyDescent="0.3">
      <c r="D47" s="18" t="s">
        <v>467</v>
      </c>
      <c r="E47" s="14">
        <v>0</v>
      </c>
      <c r="F47" s="21">
        <v>-221045.47</v>
      </c>
      <c r="G47" s="15">
        <v>0</v>
      </c>
      <c r="H47" s="21">
        <v>-221045.47</v>
      </c>
      <c r="I47" s="21">
        <v>-221045.47</v>
      </c>
      <c r="J47" s="16">
        <f>IF(I47=0,0,IF(H47=0,100,I47/H47*100))</f>
        <v>100</v>
      </c>
    </row>
    <row r="48" spans="1:10" x14ac:dyDescent="0.3">
      <c r="A48" s="5"/>
      <c r="D48" s="18" t="s">
        <v>38</v>
      </c>
      <c r="E48" s="14">
        <v>0</v>
      </c>
      <c r="F48" s="21">
        <v>-46.2</v>
      </c>
      <c r="G48" s="15">
        <v>0</v>
      </c>
      <c r="H48" s="21">
        <f>+E48+F48+G48</f>
        <v>-46.2</v>
      </c>
      <c r="I48" s="21">
        <v>-46.2</v>
      </c>
      <c r="J48" s="16">
        <f>IF(I48=0,0,IF(H48=0,100,I48/H48*100))</f>
        <v>100</v>
      </c>
    </row>
    <row r="49" spans="1:10" ht="39.6" x14ac:dyDescent="0.3">
      <c r="A49" s="5"/>
      <c r="D49" s="31" t="s">
        <v>39</v>
      </c>
      <c r="E49" s="32">
        <v>0</v>
      </c>
      <c r="F49" s="32">
        <f>SUM(F50:F54)</f>
        <v>126870.55999999982</v>
      </c>
      <c r="G49" s="32">
        <v>0</v>
      </c>
      <c r="H49" s="32">
        <f>SUM(H50:H54)</f>
        <v>126870.55999999982</v>
      </c>
      <c r="I49" s="33">
        <f>SUM(I50:I54)</f>
        <v>126870.55999999982</v>
      </c>
      <c r="J49" s="32">
        <f t="shared" si="1"/>
        <v>100</v>
      </c>
    </row>
    <row r="50" spans="1:10" ht="39.6" x14ac:dyDescent="0.3">
      <c r="A50" s="5"/>
      <c r="D50" s="18" t="s">
        <v>40</v>
      </c>
      <c r="E50" s="14">
        <v>0</v>
      </c>
      <c r="F50" s="15">
        <v>1327924.6599999999</v>
      </c>
      <c r="G50" s="15">
        <v>0</v>
      </c>
      <c r="H50" s="17">
        <f>+E50+F50+G50</f>
        <v>1327924.6599999999</v>
      </c>
      <c r="I50" s="21">
        <v>1327924.6599999999</v>
      </c>
      <c r="J50" s="16">
        <f t="shared" si="1"/>
        <v>100</v>
      </c>
    </row>
    <row r="51" spans="1:10" x14ac:dyDescent="0.3">
      <c r="A51" s="5"/>
      <c r="D51" s="18" t="s">
        <v>41</v>
      </c>
      <c r="E51" s="14">
        <v>0</v>
      </c>
      <c r="F51" s="15">
        <v>10318.200000000001</v>
      </c>
      <c r="G51" s="15">
        <v>0</v>
      </c>
      <c r="H51" s="17">
        <f t="shared" ref="H51:H53" si="7">+E51+F51+G51</f>
        <v>10318.200000000001</v>
      </c>
      <c r="I51" s="21">
        <v>10318.200000000001</v>
      </c>
      <c r="J51" s="16">
        <f t="shared" si="1"/>
        <v>100</v>
      </c>
    </row>
    <row r="52" spans="1:10" x14ac:dyDescent="0.3">
      <c r="D52" s="18" t="s">
        <v>42</v>
      </c>
      <c r="E52" s="14">
        <v>0</v>
      </c>
      <c r="F52" s="15">
        <v>34257.03</v>
      </c>
      <c r="G52" s="15">
        <v>0</v>
      </c>
      <c r="H52" s="17">
        <f t="shared" si="7"/>
        <v>34257.03</v>
      </c>
      <c r="I52" s="21">
        <v>34257.03</v>
      </c>
      <c r="J52" s="16">
        <f t="shared" si="1"/>
        <v>100</v>
      </c>
    </row>
    <row r="53" spans="1:10" x14ac:dyDescent="0.3">
      <c r="D53" s="18" t="s">
        <v>43</v>
      </c>
      <c r="E53" s="14">
        <v>0</v>
      </c>
      <c r="F53" s="21">
        <v>-1309695.33</v>
      </c>
      <c r="G53" s="15">
        <v>0</v>
      </c>
      <c r="H53" s="21">
        <f t="shared" si="7"/>
        <v>-1309695.33</v>
      </c>
      <c r="I53" s="21">
        <v>-1309695.33</v>
      </c>
      <c r="J53" s="16">
        <f t="shared" si="1"/>
        <v>100</v>
      </c>
    </row>
    <row r="54" spans="1:10" x14ac:dyDescent="0.3">
      <c r="D54" s="18" t="s">
        <v>461</v>
      </c>
      <c r="E54" s="14">
        <v>0</v>
      </c>
      <c r="F54" s="15">
        <v>64066</v>
      </c>
      <c r="G54" s="15">
        <v>0</v>
      </c>
      <c r="H54" s="15">
        <v>64066</v>
      </c>
      <c r="I54" s="21">
        <v>64066</v>
      </c>
      <c r="J54" s="16">
        <f t="shared" si="1"/>
        <v>100</v>
      </c>
    </row>
    <row r="55" spans="1:10" x14ac:dyDescent="0.3">
      <c r="D55" s="31" t="s">
        <v>44</v>
      </c>
      <c r="E55" s="32">
        <v>0</v>
      </c>
      <c r="F55" s="33">
        <f>+F56</f>
        <v>197880791.34999999</v>
      </c>
      <c r="G55" s="33">
        <f>SUM(G56)</f>
        <v>165710.24</v>
      </c>
      <c r="H55" s="33">
        <f>SUM(H56)</f>
        <v>198046501.59</v>
      </c>
      <c r="I55" s="33">
        <f>SUM(I56)</f>
        <v>197880791.34999999</v>
      </c>
      <c r="J55" s="32">
        <f t="shared" si="1"/>
        <v>99.916327610601741</v>
      </c>
    </row>
    <row r="56" spans="1:10" x14ac:dyDescent="0.3">
      <c r="D56" s="31" t="s">
        <v>45</v>
      </c>
      <c r="E56" s="32">
        <v>0</v>
      </c>
      <c r="F56" s="32">
        <f>+F57</f>
        <v>197880791.34999999</v>
      </c>
      <c r="G56" s="33">
        <f>SUM(G57)</f>
        <v>165710.24</v>
      </c>
      <c r="H56" s="33">
        <f>SUM(H57)</f>
        <v>198046501.59</v>
      </c>
      <c r="I56" s="33">
        <f>SUM(I57)</f>
        <v>197880791.34999999</v>
      </c>
      <c r="J56" s="32">
        <f t="shared" si="1"/>
        <v>99.916327610601741</v>
      </c>
    </row>
    <row r="57" spans="1:10" x14ac:dyDescent="0.3">
      <c r="A57" s="5"/>
      <c r="D57" s="31" t="s">
        <v>46</v>
      </c>
      <c r="E57" s="32">
        <v>0</v>
      </c>
      <c r="F57" s="32">
        <f>SUM(F58:F65)</f>
        <v>197880791.34999999</v>
      </c>
      <c r="G57" s="33">
        <f>SUM(G58:G65)</f>
        <v>165710.24</v>
      </c>
      <c r="H57" s="33">
        <f>SUM(H58:H65)</f>
        <v>198046501.59</v>
      </c>
      <c r="I57" s="33">
        <f>SUM(I58:I65)</f>
        <v>197880791.34999999</v>
      </c>
      <c r="J57" s="32">
        <f t="shared" si="1"/>
        <v>99.916327610601741</v>
      </c>
    </row>
    <row r="58" spans="1:10" x14ac:dyDescent="0.3">
      <c r="A58" s="5"/>
      <c r="D58" s="18" t="s">
        <v>47</v>
      </c>
      <c r="E58" s="14">
        <v>0</v>
      </c>
      <c r="F58" s="27">
        <v>45737107.890000001</v>
      </c>
      <c r="G58" s="15">
        <v>0</v>
      </c>
      <c r="H58" s="17">
        <f>+E58+F58+G58</f>
        <v>45737107.890000001</v>
      </c>
      <c r="I58" s="21">
        <v>45737107.890000001</v>
      </c>
      <c r="J58" s="16">
        <f t="shared" si="1"/>
        <v>100</v>
      </c>
    </row>
    <row r="59" spans="1:10" x14ac:dyDescent="0.3">
      <c r="A59" s="5"/>
      <c r="B59" s="4"/>
      <c r="C59" s="4"/>
      <c r="D59" s="18" t="s">
        <v>48</v>
      </c>
      <c r="E59" s="14">
        <v>0</v>
      </c>
      <c r="F59" s="27">
        <f>193688.14</f>
        <v>193688.14</v>
      </c>
      <c r="G59" s="15">
        <v>165710.24</v>
      </c>
      <c r="H59" s="17">
        <f>+E59+F59+G59</f>
        <v>359398.38</v>
      </c>
      <c r="I59" s="21">
        <v>193688.14</v>
      </c>
      <c r="J59" s="16">
        <f t="shared" si="1"/>
        <v>53.892324166847949</v>
      </c>
    </row>
    <row r="60" spans="1:10" x14ac:dyDescent="0.3">
      <c r="B60" s="4"/>
      <c r="C60" s="4"/>
      <c r="D60" s="18" t="s">
        <v>49</v>
      </c>
      <c r="E60" s="14">
        <v>0</v>
      </c>
      <c r="F60" s="27">
        <v>147400844.19999999</v>
      </c>
      <c r="G60" s="15">
        <v>0</v>
      </c>
      <c r="H60" s="17">
        <f t="shared" ref="H59:H65" si="8">+E60+F60+G60</f>
        <v>147400844.19999999</v>
      </c>
      <c r="I60" s="21">
        <v>147400844.19999999</v>
      </c>
      <c r="J60" s="16">
        <f t="shared" si="1"/>
        <v>100</v>
      </c>
    </row>
    <row r="61" spans="1:10" x14ac:dyDescent="0.3">
      <c r="B61" s="4"/>
      <c r="C61" s="4"/>
      <c r="D61" s="18" t="s">
        <v>436</v>
      </c>
      <c r="E61" s="14">
        <v>0</v>
      </c>
      <c r="F61" s="15">
        <v>132338.19</v>
      </c>
      <c r="G61" s="15">
        <v>0</v>
      </c>
      <c r="H61" s="17">
        <f t="shared" si="8"/>
        <v>132338.19</v>
      </c>
      <c r="I61" s="21">
        <v>132338.19</v>
      </c>
      <c r="J61" s="16">
        <f t="shared" si="1"/>
        <v>100</v>
      </c>
    </row>
    <row r="62" spans="1:10" x14ac:dyDescent="0.3">
      <c r="B62" s="4"/>
      <c r="C62" s="4"/>
      <c r="D62" s="18" t="s">
        <v>468</v>
      </c>
      <c r="E62" s="14">
        <v>0</v>
      </c>
      <c r="F62" s="15">
        <v>800000</v>
      </c>
      <c r="G62" s="15">
        <v>0</v>
      </c>
      <c r="H62" s="17">
        <f t="shared" si="8"/>
        <v>800000</v>
      </c>
      <c r="I62" s="21">
        <v>800000</v>
      </c>
      <c r="J62" s="16">
        <f t="shared" si="1"/>
        <v>100</v>
      </c>
    </row>
    <row r="63" spans="1:10" x14ac:dyDescent="0.3">
      <c r="B63" s="4"/>
      <c r="C63" s="4"/>
      <c r="D63" s="18" t="s">
        <v>469</v>
      </c>
      <c r="E63" s="14">
        <v>0</v>
      </c>
      <c r="F63" s="15">
        <v>19244</v>
      </c>
      <c r="G63" s="15">
        <v>0</v>
      </c>
      <c r="H63" s="17">
        <f t="shared" si="8"/>
        <v>19244</v>
      </c>
      <c r="I63" s="21">
        <v>19244</v>
      </c>
      <c r="J63" s="16">
        <f t="shared" si="1"/>
        <v>100</v>
      </c>
    </row>
    <row r="64" spans="1:10" x14ac:dyDescent="0.3">
      <c r="B64" s="4"/>
      <c r="C64" s="4"/>
      <c r="D64" s="18" t="s">
        <v>470</v>
      </c>
      <c r="E64" s="14">
        <v>0</v>
      </c>
      <c r="F64" s="15">
        <v>2897568.93</v>
      </c>
      <c r="G64" s="15">
        <v>0</v>
      </c>
      <c r="H64" s="17">
        <f t="shared" si="8"/>
        <v>2897568.93</v>
      </c>
      <c r="I64" s="21">
        <v>2897568.93</v>
      </c>
      <c r="J64" s="16">
        <f t="shared" si="1"/>
        <v>100</v>
      </c>
    </row>
    <row r="65" spans="1:10" x14ac:dyDescent="0.3">
      <c r="B65" s="4"/>
      <c r="C65" s="4"/>
      <c r="D65" s="18" t="s">
        <v>471</v>
      </c>
      <c r="E65" s="14">
        <v>0</v>
      </c>
      <c r="F65" s="15">
        <v>700000</v>
      </c>
      <c r="G65" s="15">
        <v>0</v>
      </c>
      <c r="H65" s="17">
        <f t="shared" si="8"/>
        <v>700000</v>
      </c>
      <c r="I65" s="21">
        <v>700000</v>
      </c>
      <c r="J65" s="16">
        <f t="shared" si="1"/>
        <v>100</v>
      </c>
    </row>
    <row r="66" spans="1:10" x14ac:dyDescent="0.3">
      <c r="C66" s="8"/>
      <c r="D66" s="31" t="s">
        <v>50</v>
      </c>
      <c r="E66" s="32">
        <v>3535607527</v>
      </c>
      <c r="F66" s="32">
        <f>F67+F249+F322</f>
        <v>153284990.96999988</v>
      </c>
      <c r="G66" s="32">
        <v>0</v>
      </c>
      <c r="H66" s="32">
        <f>H67+H249+H322</f>
        <v>3688892517.9699993</v>
      </c>
      <c r="I66" s="33">
        <f>I67+I249+I322</f>
        <v>3688892517.9699993</v>
      </c>
      <c r="J66" s="32">
        <f>IF(I66=0,0,IF(H66=0,100,I66/H66*100))</f>
        <v>100</v>
      </c>
    </row>
    <row r="67" spans="1:10" x14ac:dyDescent="0.3">
      <c r="C67" s="8"/>
      <c r="D67" s="31" t="s">
        <v>51</v>
      </c>
      <c r="E67" s="32">
        <v>3436105127</v>
      </c>
      <c r="F67" s="33">
        <f>F68+F82+F98+F113+F116+F124+F138+F163+F173+F176+F179+F247</f>
        <v>63124208.319999889</v>
      </c>
      <c r="G67" s="32">
        <v>0</v>
      </c>
      <c r="H67" s="33">
        <f>H68+H82+H98+H113+H116+H124+H138+H163+H173+H176+H179+H247</f>
        <v>3499229335.3199992</v>
      </c>
      <c r="I67" s="33">
        <f>I68+I82+I98+I113+I116+I124+I138+I163+I173+I176+I179+I247</f>
        <v>3499229335.3199992</v>
      </c>
      <c r="J67" s="32">
        <f t="shared" si="1"/>
        <v>100</v>
      </c>
    </row>
    <row r="68" spans="1:10" x14ac:dyDescent="0.3">
      <c r="A68" s="5"/>
      <c r="B68" s="9"/>
      <c r="D68" s="31" t="s">
        <v>52</v>
      </c>
      <c r="E68" s="32">
        <v>6101489</v>
      </c>
      <c r="F68" s="33">
        <f>SUM(F69:F81)</f>
        <v>-111661.79999999981</v>
      </c>
      <c r="G68" s="32">
        <v>0</v>
      </c>
      <c r="H68" s="33">
        <f>SUM(H69:H81)</f>
        <v>5989827.2000000002</v>
      </c>
      <c r="I68" s="33">
        <f>SUM(I69:I81)</f>
        <v>5989827.2000000002</v>
      </c>
      <c r="J68" s="32">
        <f t="shared" si="1"/>
        <v>100</v>
      </c>
    </row>
    <row r="69" spans="1:10" x14ac:dyDescent="0.3">
      <c r="A69" s="10"/>
      <c r="B69" s="11"/>
      <c r="D69" s="18" t="s">
        <v>53</v>
      </c>
      <c r="E69" s="14">
        <v>30814</v>
      </c>
      <c r="F69" s="21">
        <v>-1041</v>
      </c>
      <c r="G69" s="15">
        <v>0</v>
      </c>
      <c r="H69" s="17">
        <f>+E69+F69+G69</f>
        <v>29773</v>
      </c>
      <c r="I69" s="21">
        <v>29773</v>
      </c>
      <c r="J69" s="16">
        <f t="shared" si="1"/>
        <v>100</v>
      </c>
    </row>
    <row r="70" spans="1:10" x14ac:dyDescent="0.3">
      <c r="A70" s="10"/>
      <c r="B70" s="11"/>
      <c r="D70" s="18" t="s">
        <v>54</v>
      </c>
      <c r="E70" s="14">
        <v>0</v>
      </c>
      <c r="F70" s="21">
        <v>1921</v>
      </c>
      <c r="G70" s="15">
        <v>0</v>
      </c>
      <c r="H70" s="17">
        <f t="shared" ref="H70:H81" si="9">+E70+F70+G70</f>
        <v>1921</v>
      </c>
      <c r="I70" s="21">
        <v>1921</v>
      </c>
      <c r="J70" s="16">
        <f t="shared" si="1"/>
        <v>100</v>
      </c>
    </row>
    <row r="71" spans="1:10" x14ac:dyDescent="0.3">
      <c r="A71" s="10"/>
      <c r="B71" s="11"/>
      <c r="D71" s="18" t="s">
        <v>55</v>
      </c>
      <c r="E71" s="14">
        <v>36389</v>
      </c>
      <c r="F71" s="21">
        <v>-17412</v>
      </c>
      <c r="G71" s="15">
        <v>0</v>
      </c>
      <c r="H71" s="17">
        <f t="shared" si="9"/>
        <v>18977</v>
      </c>
      <c r="I71" s="21">
        <v>18977</v>
      </c>
      <c r="J71" s="16">
        <f t="shared" si="1"/>
        <v>100</v>
      </c>
    </row>
    <row r="72" spans="1:10" x14ac:dyDescent="0.3">
      <c r="A72" s="10"/>
      <c r="B72" s="11"/>
      <c r="D72" s="18" t="s">
        <v>56</v>
      </c>
      <c r="E72" s="14">
        <v>30922</v>
      </c>
      <c r="F72" s="21">
        <v>-30797</v>
      </c>
      <c r="G72" s="15">
        <v>0</v>
      </c>
      <c r="H72" s="17">
        <f t="shared" si="9"/>
        <v>125</v>
      </c>
      <c r="I72" s="21">
        <v>125</v>
      </c>
      <c r="J72" s="16">
        <f t="shared" si="1"/>
        <v>100</v>
      </c>
    </row>
    <row r="73" spans="1:10" x14ac:dyDescent="0.3">
      <c r="A73" s="5"/>
      <c r="B73" s="9"/>
      <c r="D73" s="18" t="s">
        <v>57</v>
      </c>
      <c r="E73" s="14">
        <v>866</v>
      </c>
      <c r="F73" s="21">
        <v>4698</v>
      </c>
      <c r="G73" s="15">
        <v>0</v>
      </c>
      <c r="H73" s="17">
        <f t="shared" si="9"/>
        <v>5564</v>
      </c>
      <c r="I73" s="21">
        <v>5564</v>
      </c>
      <c r="J73" s="16">
        <f t="shared" si="1"/>
        <v>100</v>
      </c>
    </row>
    <row r="74" spans="1:10" x14ac:dyDescent="0.3">
      <c r="A74" s="5"/>
      <c r="B74" s="11"/>
      <c r="D74" s="18" t="s">
        <v>54</v>
      </c>
      <c r="E74" s="14">
        <v>0</v>
      </c>
      <c r="F74" s="21">
        <v>806</v>
      </c>
      <c r="G74" s="15">
        <v>0</v>
      </c>
      <c r="H74" s="17">
        <f t="shared" si="9"/>
        <v>806</v>
      </c>
      <c r="I74" s="21">
        <v>806</v>
      </c>
      <c r="J74" s="16">
        <f t="shared" si="1"/>
        <v>100</v>
      </c>
    </row>
    <row r="75" spans="1:10" x14ac:dyDescent="0.3">
      <c r="A75" s="5"/>
      <c r="B75" s="9"/>
      <c r="D75" s="18" t="s">
        <v>58</v>
      </c>
      <c r="E75" s="14">
        <v>382179</v>
      </c>
      <c r="F75" s="21">
        <v>34858</v>
      </c>
      <c r="G75" s="15">
        <v>0</v>
      </c>
      <c r="H75" s="17">
        <f t="shared" si="9"/>
        <v>417037</v>
      </c>
      <c r="I75" s="21">
        <v>417037</v>
      </c>
      <c r="J75" s="16">
        <f t="shared" si="1"/>
        <v>100</v>
      </c>
    </row>
    <row r="76" spans="1:10" x14ac:dyDescent="0.3">
      <c r="A76" s="5"/>
      <c r="B76" s="9"/>
      <c r="D76" s="18" t="s">
        <v>59</v>
      </c>
      <c r="E76" s="14">
        <v>3149344</v>
      </c>
      <c r="F76" s="21">
        <v>-386342.79999999981</v>
      </c>
      <c r="G76" s="15">
        <v>0</v>
      </c>
      <c r="H76" s="17">
        <f t="shared" si="9"/>
        <v>2763001.2</v>
      </c>
      <c r="I76" s="21">
        <v>2763001.2</v>
      </c>
      <c r="J76" s="16">
        <f t="shared" si="1"/>
        <v>100</v>
      </c>
    </row>
    <row r="77" spans="1:10" x14ac:dyDescent="0.3">
      <c r="A77" s="5"/>
      <c r="B77" s="9"/>
      <c r="D77" s="18" t="s">
        <v>60</v>
      </c>
      <c r="E77" s="14">
        <v>228830</v>
      </c>
      <c r="F77" s="21">
        <v>329</v>
      </c>
      <c r="G77" s="15">
        <v>0</v>
      </c>
      <c r="H77" s="17">
        <f t="shared" si="9"/>
        <v>229159</v>
      </c>
      <c r="I77" s="21">
        <v>229159</v>
      </c>
      <c r="J77" s="16">
        <f t="shared" si="1"/>
        <v>100</v>
      </c>
    </row>
    <row r="78" spans="1:10" x14ac:dyDescent="0.3">
      <c r="A78" s="5"/>
      <c r="B78" s="9"/>
      <c r="D78" s="18" t="s">
        <v>61</v>
      </c>
      <c r="E78" s="14">
        <v>264853</v>
      </c>
      <c r="F78" s="21">
        <v>-16395</v>
      </c>
      <c r="G78" s="15">
        <v>0</v>
      </c>
      <c r="H78" s="17">
        <f t="shared" si="9"/>
        <v>248458</v>
      </c>
      <c r="I78" s="21">
        <v>248458</v>
      </c>
      <c r="J78" s="16">
        <f t="shared" si="1"/>
        <v>100</v>
      </c>
    </row>
    <row r="79" spans="1:10" x14ac:dyDescent="0.3">
      <c r="A79" s="5"/>
      <c r="B79" s="9"/>
      <c r="D79" s="18" t="s">
        <v>62</v>
      </c>
      <c r="E79" s="14">
        <v>273219</v>
      </c>
      <c r="F79" s="21">
        <v>44859</v>
      </c>
      <c r="G79" s="15">
        <v>0</v>
      </c>
      <c r="H79" s="17">
        <f t="shared" si="9"/>
        <v>318078</v>
      </c>
      <c r="I79" s="21">
        <v>318078</v>
      </c>
      <c r="J79" s="16">
        <f t="shared" si="1"/>
        <v>100</v>
      </c>
    </row>
    <row r="80" spans="1:10" x14ac:dyDescent="0.3">
      <c r="C80" s="9"/>
      <c r="D80" s="18" t="s">
        <v>63</v>
      </c>
      <c r="E80" s="14">
        <v>1270275</v>
      </c>
      <c r="F80" s="21">
        <v>-37204</v>
      </c>
      <c r="G80" s="15">
        <v>0</v>
      </c>
      <c r="H80" s="17">
        <f t="shared" si="9"/>
        <v>1233071</v>
      </c>
      <c r="I80" s="21">
        <v>1233071</v>
      </c>
      <c r="J80" s="16">
        <f t="shared" si="1"/>
        <v>100</v>
      </c>
    </row>
    <row r="81" spans="1:10" x14ac:dyDescent="0.3">
      <c r="C81" s="9"/>
      <c r="D81" s="18" t="s">
        <v>64</v>
      </c>
      <c r="E81" s="14">
        <v>433798</v>
      </c>
      <c r="F81" s="21">
        <v>290059</v>
      </c>
      <c r="G81" s="15">
        <v>0</v>
      </c>
      <c r="H81" s="17">
        <f t="shared" si="9"/>
        <v>723857</v>
      </c>
      <c r="I81" s="21">
        <v>723857</v>
      </c>
      <c r="J81" s="16">
        <f t="shared" si="1"/>
        <v>100</v>
      </c>
    </row>
    <row r="82" spans="1:10" x14ac:dyDescent="0.3">
      <c r="C82" s="9"/>
      <c r="D82" s="31" t="s">
        <v>65</v>
      </c>
      <c r="E82" s="32">
        <v>300222355</v>
      </c>
      <c r="F82" s="33">
        <f>SUM(F83:F97)</f>
        <v>-158277735.21000001</v>
      </c>
      <c r="G82" s="32">
        <v>0</v>
      </c>
      <c r="H82" s="33">
        <f>SUM(H83:H97)</f>
        <v>141944619.78999999</v>
      </c>
      <c r="I82" s="33">
        <f>SUM(I83:I97)</f>
        <v>141944619.78999999</v>
      </c>
      <c r="J82" s="32">
        <f t="shared" si="1"/>
        <v>100</v>
      </c>
    </row>
    <row r="83" spans="1:10" x14ac:dyDescent="0.3">
      <c r="D83" s="18" t="s">
        <v>66</v>
      </c>
      <c r="E83" s="14">
        <v>49291708</v>
      </c>
      <c r="F83" s="21">
        <v>-49030694</v>
      </c>
      <c r="G83" s="15">
        <v>0</v>
      </c>
      <c r="H83" s="17">
        <f>+E83+F83+G83</f>
        <v>261014</v>
      </c>
      <c r="I83" s="21">
        <v>261014</v>
      </c>
      <c r="J83" s="16">
        <f>IF(I83=0,0,IF(H83=0,100,I83/H83*100))</f>
        <v>100</v>
      </c>
    </row>
    <row r="84" spans="1:10" x14ac:dyDescent="0.3">
      <c r="D84" s="18" t="s">
        <v>67</v>
      </c>
      <c r="E84" s="14">
        <v>145919473</v>
      </c>
      <c r="F84" s="21">
        <v>-82448017.5</v>
      </c>
      <c r="G84" s="15">
        <v>0</v>
      </c>
      <c r="H84" s="17">
        <f t="shared" ref="H84:H97" si="10">+E84+F84+G84</f>
        <v>63471455.5</v>
      </c>
      <c r="I84" s="21">
        <v>63471455.5</v>
      </c>
      <c r="J84" s="16">
        <f>IF(I84=0,0,IF(H84=0,100,I84/H84*100))</f>
        <v>100</v>
      </c>
    </row>
    <row r="85" spans="1:10" x14ac:dyDescent="0.3">
      <c r="D85" s="18" t="s">
        <v>68</v>
      </c>
      <c r="E85" s="14">
        <v>68686672</v>
      </c>
      <c r="F85" s="21">
        <v>-37906908</v>
      </c>
      <c r="G85" s="15">
        <v>0</v>
      </c>
      <c r="H85" s="17">
        <f t="shared" si="10"/>
        <v>30779764</v>
      </c>
      <c r="I85" s="21">
        <v>30779764</v>
      </c>
      <c r="J85" s="16">
        <f>IF(I85=0,0,IF(H85=0,100,I85/H85*100))</f>
        <v>100</v>
      </c>
    </row>
    <row r="86" spans="1:10" x14ac:dyDescent="0.3">
      <c r="D86" s="18" t="s">
        <v>69</v>
      </c>
      <c r="E86" s="14">
        <v>4281471</v>
      </c>
      <c r="F86" s="21">
        <v>-2323135</v>
      </c>
      <c r="G86" s="15">
        <v>0</v>
      </c>
      <c r="H86" s="17">
        <f t="shared" si="10"/>
        <v>1958336</v>
      </c>
      <c r="I86" s="21">
        <v>1958336</v>
      </c>
      <c r="J86" s="16">
        <f t="shared" ref="J86:J155" si="11">IF(I86=0,0,IF(H86=0,100,I86/H86*100))</f>
        <v>100</v>
      </c>
    </row>
    <row r="87" spans="1:10" x14ac:dyDescent="0.3">
      <c r="D87" s="18" t="s">
        <v>70</v>
      </c>
      <c r="E87" s="14">
        <v>1463584</v>
      </c>
      <c r="F87" s="21">
        <v>39622284.850000001</v>
      </c>
      <c r="G87" s="15">
        <v>0</v>
      </c>
      <c r="H87" s="17">
        <f t="shared" si="10"/>
        <v>41085868.850000001</v>
      </c>
      <c r="I87" s="21">
        <v>41085868.850000001</v>
      </c>
      <c r="J87" s="16">
        <f t="shared" si="11"/>
        <v>100</v>
      </c>
    </row>
    <row r="88" spans="1:10" x14ac:dyDescent="0.3">
      <c r="D88" s="18" t="s">
        <v>71</v>
      </c>
      <c r="E88" s="14">
        <v>7625047</v>
      </c>
      <c r="F88" s="21">
        <v>-6730492</v>
      </c>
      <c r="G88" s="15">
        <v>0</v>
      </c>
      <c r="H88" s="17">
        <f t="shared" si="10"/>
        <v>894555</v>
      </c>
      <c r="I88" s="21">
        <v>894555</v>
      </c>
      <c r="J88" s="16">
        <f t="shared" si="11"/>
        <v>100</v>
      </c>
    </row>
    <row r="89" spans="1:10" x14ac:dyDescent="0.3">
      <c r="A89" s="5"/>
      <c r="D89" s="18" t="s">
        <v>72</v>
      </c>
      <c r="E89" s="14">
        <v>53440</v>
      </c>
      <c r="F89" s="21">
        <v>8768</v>
      </c>
      <c r="G89" s="15">
        <v>0</v>
      </c>
      <c r="H89" s="17">
        <f t="shared" si="10"/>
        <v>62208</v>
      </c>
      <c r="I89" s="21">
        <v>62208</v>
      </c>
      <c r="J89" s="16">
        <f t="shared" si="11"/>
        <v>100</v>
      </c>
    </row>
    <row r="90" spans="1:10" x14ac:dyDescent="0.3">
      <c r="A90" s="5"/>
      <c r="D90" s="18" t="s">
        <v>73</v>
      </c>
      <c r="E90" s="14">
        <v>993736</v>
      </c>
      <c r="F90" s="21">
        <v>-314316</v>
      </c>
      <c r="G90" s="15">
        <v>0</v>
      </c>
      <c r="H90" s="17">
        <f t="shared" si="10"/>
        <v>679420</v>
      </c>
      <c r="I90" s="21">
        <v>679420</v>
      </c>
      <c r="J90" s="16">
        <f t="shared" si="11"/>
        <v>100</v>
      </c>
    </row>
    <row r="91" spans="1:10" x14ac:dyDescent="0.3">
      <c r="A91" s="5"/>
      <c r="D91" s="18" t="s">
        <v>74</v>
      </c>
      <c r="E91" s="14">
        <v>1657227</v>
      </c>
      <c r="F91" s="21">
        <v>-1214547</v>
      </c>
      <c r="G91" s="15">
        <v>0</v>
      </c>
      <c r="H91" s="17">
        <f t="shared" si="10"/>
        <v>442680</v>
      </c>
      <c r="I91" s="21">
        <v>442680</v>
      </c>
      <c r="J91" s="16">
        <f>IF(I91=0,0,IF(H91=0,100,I91/H91*100))</f>
        <v>100</v>
      </c>
    </row>
    <row r="92" spans="1:10" x14ac:dyDescent="0.3">
      <c r="A92" s="5"/>
      <c r="D92" s="18" t="s">
        <v>75</v>
      </c>
      <c r="E92" s="14">
        <v>6800036</v>
      </c>
      <c r="F92" s="21">
        <v>-3884312</v>
      </c>
      <c r="G92" s="15">
        <v>0</v>
      </c>
      <c r="H92" s="17">
        <f t="shared" si="10"/>
        <v>2915724</v>
      </c>
      <c r="I92" s="21">
        <v>2915724</v>
      </c>
      <c r="J92" s="16">
        <f t="shared" si="11"/>
        <v>100</v>
      </c>
    </row>
    <row r="93" spans="1:10" x14ac:dyDescent="0.3">
      <c r="A93" s="5"/>
      <c r="D93" s="18" t="s">
        <v>85</v>
      </c>
      <c r="E93" s="14">
        <v>0</v>
      </c>
      <c r="F93" s="21">
        <v>201</v>
      </c>
      <c r="G93" s="15">
        <v>0</v>
      </c>
      <c r="H93" s="17">
        <f t="shared" si="10"/>
        <v>201</v>
      </c>
      <c r="I93" s="21">
        <v>201</v>
      </c>
      <c r="J93" s="16">
        <f>IF(I93=0,0,IF(H93=0,100,I93/H93*100))</f>
        <v>100</v>
      </c>
    </row>
    <row r="94" spans="1:10" x14ac:dyDescent="0.3">
      <c r="A94" s="5"/>
      <c r="D94" s="18" t="s">
        <v>76</v>
      </c>
      <c r="E94" s="14">
        <v>12251774</v>
      </c>
      <c r="F94" s="21">
        <v>-5605956</v>
      </c>
      <c r="G94" s="15">
        <v>0</v>
      </c>
      <c r="H94" s="17">
        <f t="shared" si="10"/>
        <v>6645818</v>
      </c>
      <c r="I94" s="21">
        <v>6645818</v>
      </c>
      <c r="J94" s="16">
        <f t="shared" si="11"/>
        <v>100</v>
      </c>
    </row>
    <row r="95" spans="1:10" x14ac:dyDescent="0.3">
      <c r="A95" s="5"/>
      <c r="D95" s="18" t="s">
        <v>77</v>
      </c>
      <c r="E95" s="14">
        <v>673999</v>
      </c>
      <c r="F95" s="21">
        <v>-652891</v>
      </c>
      <c r="G95" s="15">
        <v>0</v>
      </c>
      <c r="H95" s="17">
        <f t="shared" si="10"/>
        <v>21108</v>
      </c>
      <c r="I95" s="21">
        <v>21108</v>
      </c>
      <c r="J95" s="16">
        <f t="shared" si="11"/>
        <v>100</v>
      </c>
    </row>
    <row r="96" spans="1:10" x14ac:dyDescent="0.3">
      <c r="D96" s="18" t="s">
        <v>78</v>
      </c>
      <c r="E96" s="14">
        <v>524188</v>
      </c>
      <c r="F96" s="21">
        <v>-513634</v>
      </c>
      <c r="G96" s="15">
        <v>0</v>
      </c>
      <c r="H96" s="17">
        <f t="shared" si="10"/>
        <v>10554</v>
      </c>
      <c r="I96" s="21">
        <v>10554</v>
      </c>
      <c r="J96" s="16">
        <f t="shared" si="11"/>
        <v>100</v>
      </c>
    </row>
    <row r="97" spans="1:10" x14ac:dyDescent="0.3">
      <c r="A97" s="5"/>
      <c r="D97" s="18" t="s">
        <v>79</v>
      </c>
      <c r="E97" s="14">
        <v>0</v>
      </c>
      <c r="F97" s="21">
        <v>-7284086.5599999996</v>
      </c>
      <c r="G97" s="15">
        <v>0</v>
      </c>
      <c r="H97" s="21">
        <f t="shared" si="10"/>
        <v>-7284086.5599999996</v>
      </c>
      <c r="I97" s="21">
        <v>-7284086.5599999996</v>
      </c>
      <c r="J97" s="16">
        <f t="shared" si="11"/>
        <v>100</v>
      </c>
    </row>
    <row r="98" spans="1:10" x14ac:dyDescent="0.3">
      <c r="D98" s="31" t="s">
        <v>80</v>
      </c>
      <c r="E98" s="32">
        <v>2690785301</v>
      </c>
      <c r="F98" s="32">
        <f>SUM(F99:F112)</f>
        <v>60627431.659999907</v>
      </c>
      <c r="G98" s="32">
        <v>0</v>
      </c>
      <c r="H98" s="33">
        <f>SUM(H99:H112)</f>
        <v>2751412732.6599998</v>
      </c>
      <c r="I98" s="33">
        <f>SUM(I99:I112)</f>
        <v>2751412732.6599998</v>
      </c>
      <c r="J98" s="32">
        <f t="shared" si="11"/>
        <v>100</v>
      </c>
    </row>
    <row r="99" spans="1:10" x14ac:dyDescent="0.3">
      <c r="D99" s="18" t="s">
        <v>71</v>
      </c>
      <c r="E99" s="14">
        <v>357457372</v>
      </c>
      <c r="F99" s="21">
        <v>341598</v>
      </c>
      <c r="G99" s="15">
        <v>0</v>
      </c>
      <c r="H99" s="17">
        <f>+E99+F99+G99</f>
        <v>357798970</v>
      </c>
      <c r="I99" s="22">
        <v>357798970</v>
      </c>
      <c r="J99" s="17">
        <f t="shared" si="11"/>
        <v>100</v>
      </c>
    </row>
    <row r="100" spans="1:10" x14ac:dyDescent="0.3">
      <c r="A100" s="5"/>
      <c r="D100" s="18" t="s">
        <v>81</v>
      </c>
      <c r="E100" s="14">
        <v>2139438011</v>
      </c>
      <c r="F100" s="21">
        <v>-913007488.67000008</v>
      </c>
      <c r="G100" s="15">
        <v>0</v>
      </c>
      <c r="H100" s="17">
        <f t="shared" ref="H100:H112" si="12">+E100+F100+G100</f>
        <v>1226430522.3299999</v>
      </c>
      <c r="I100" s="22">
        <v>1226430522.3299999</v>
      </c>
      <c r="J100" s="17">
        <f t="shared" si="11"/>
        <v>100</v>
      </c>
    </row>
    <row r="101" spans="1:10" x14ac:dyDescent="0.3">
      <c r="A101" s="5"/>
      <c r="D101" s="18" t="s">
        <v>82</v>
      </c>
      <c r="E101" s="14">
        <v>61651273</v>
      </c>
      <c r="F101" s="21">
        <v>-12689769</v>
      </c>
      <c r="G101" s="15">
        <v>0</v>
      </c>
      <c r="H101" s="17">
        <f t="shared" si="12"/>
        <v>48961504</v>
      </c>
      <c r="I101" s="22">
        <v>48961504</v>
      </c>
      <c r="J101" s="17">
        <f t="shared" si="11"/>
        <v>100</v>
      </c>
    </row>
    <row r="102" spans="1:10" x14ac:dyDescent="0.3">
      <c r="A102" s="5"/>
      <c r="D102" s="18" t="s">
        <v>83</v>
      </c>
      <c r="E102" s="14">
        <v>12773158</v>
      </c>
      <c r="F102" s="21">
        <v>-9193576</v>
      </c>
      <c r="G102" s="15">
        <v>0</v>
      </c>
      <c r="H102" s="17">
        <f t="shared" si="12"/>
        <v>3579582</v>
      </c>
      <c r="I102" s="22">
        <v>3579582</v>
      </c>
      <c r="J102" s="17">
        <f t="shared" si="11"/>
        <v>100</v>
      </c>
    </row>
    <row r="103" spans="1:10" x14ac:dyDescent="0.3">
      <c r="A103" s="5"/>
      <c r="D103" s="18" t="s">
        <v>84</v>
      </c>
      <c r="E103" s="14">
        <v>47040309</v>
      </c>
      <c r="F103" s="21">
        <v>-47037804</v>
      </c>
      <c r="G103" s="15">
        <v>0</v>
      </c>
      <c r="H103" s="17">
        <f t="shared" si="12"/>
        <v>2505</v>
      </c>
      <c r="I103" s="22">
        <v>2505</v>
      </c>
      <c r="J103" s="17">
        <f t="shared" si="11"/>
        <v>100</v>
      </c>
    </row>
    <row r="104" spans="1:10" x14ac:dyDescent="0.3">
      <c r="A104" s="5"/>
      <c r="D104" s="18" t="s">
        <v>70</v>
      </c>
      <c r="E104" s="14">
        <v>0</v>
      </c>
      <c r="F104" s="21">
        <v>1161090099.53</v>
      </c>
      <c r="G104" s="15">
        <v>0</v>
      </c>
      <c r="H104" s="17">
        <f t="shared" si="12"/>
        <v>1161090099.53</v>
      </c>
      <c r="I104" s="22">
        <v>1161090099.53</v>
      </c>
      <c r="J104" s="17">
        <f t="shared" si="11"/>
        <v>100</v>
      </c>
    </row>
    <row r="105" spans="1:10" x14ac:dyDescent="0.3">
      <c r="A105" s="5"/>
      <c r="D105" s="18" t="s">
        <v>85</v>
      </c>
      <c r="E105" s="14">
        <v>2192990</v>
      </c>
      <c r="F105" s="21">
        <v>-713675</v>
      </c>
      <c r="G105" s="15">
        <v>0</v>
      </c>
      <c r="H105" s="17">
        <f t="shared" si="12"/>
        <v>1479315</v>
      </c>
      <c r="I105" s="22">
        <v>1479315</v>
      </c>
      <c r="J105" s="17">
        <f t="shared" si="11"/>
        <v>100</v>
      </c>
    </row>
    <row r="106" spans="1:10" x14ac:dyDescent="0.3">
      <c r="A106" s="5"/>
      <c r="D106" s="18" t="s">
        <v>86</v>
      </c>
      <c r="E106" s="14">
        <v>38994861</v>
      </c>
      <c r="F106" s="21">
        <v>-4116045.700000003</v>
      </c>
      <c r="G106" s="15">
        <v>0</v>
      </c>
      <c r="H106" s="17">
        <f t="shared" si="12"/>
        <v>34878815.299999997</v>
      </c>
      <c r="I106" s="22">
        <v>34878815.299999997</v>
      </c>
      <c r="J106" s="17">
        <f t="shared" si="11"/>
        <v>100</v>
      </c>
    </row>
    <row r="107" spans="1:10" x14ac:dyDescent="0.3">
      <c r="A107" s="5"/>
      <c r="D107" s="26" t="s">
        <v>87</v>
      </c>
      <c r="E107" s="29">
        <v>0</v>
      </c>
      <c r="F107" s="27">
        <v>0</v>
      </c>
      <c r="G107" s="27">
        <v>0</v>
      </c>
      <c r="H107" s="22">
        <f t="shared" si="12"/>
        <v>0</v>
      </c>
      <c r="I107" s="22">
        <v>0</v>
      </c>
      <c r="J107" s="22">
        <v>0</v>
      </c>
    </row>
    <row r="108" spans="1:10" x14ac:dyDescent="0.3">
      <c r="A108" s="5"/>
      <c r="D108" s="18" t="s">
        <v>88</v>
      </c>
      <c r="E108" s="14">
        <v>277151</v>
      </c>
      <c r="F108" s="21">
        <v>194881</v>
      </c>
      <c r="G108" s="15">
        <v>0</v>
      </c>
      <c r="H108" s="17">
        <f t="shared" si="12"/>
        <v>472032</v>
      </c>
      <c r="I108" s="22">
        <v>472032</v>
      </c>
      <c r="J108" s="17">
        <f t="shared" si="11"/>
        <v>100</v>
      </c>
    </row>
    <row r="109" spans="1:10" x14ac:dyDescent="0.3">
      <c r="A109" s="5"/>
      <c r="D109" s="18" t="s">
        <v>89</v>
      </c>
      <c r="E109" s="14">
        <v>1232380</v>
      </c>
      <c r="F109" s="21">
        <v>-236337.5</v>
      </c>
      <c r="G109" s="15">
        <v>0</v>
      </c>
      <c r="H109" s="17">
        <f t="shared" si="12"/>
        <v>996042.5</v>
      </c>
      <c r="I109" s="22">
        <v>996042.5</v>
      </c>
      <c r="J109" s="17">
        <f t="shared" si="11"/>
        <v>100</v>
      </c>
    </row>
    <row r="110" spans="1:10" x14ac:dyDescent="0.3">
      <c r="A110" s="5"/>
      <c r="D110" s="18" t="s">
        <v>90</v>
      </c>
      <c r="E110" s="14">
        <v>16615599</v>
      </c>
      <c r="F110" s="21">
        <v>817965</v>
      </c>
      <c r="G110" s="15">
        <v>0</v>
      </c>
      <c r="H110" s="17">
        <f t="shared" si="12"/>
        <v>17433564</v>
      </c>
      <c r="I110" s="22">
        <v>17433564</v>
      </c>
      <c r="J110" s="17">
        <f t="shared" si="11"/>
        <v>100</v>
      </c>
    </row>
    <row r="111" spans="1:10" x14ac:dyDescent="0.3">
      <c r="A111" s="5"/>
      <c r="D111" s="18" t="s">
        <v>91</v>
      </c>
      <c r="E111" s="14">
        <v>13112197</v>
      </c>
      <c r="F111" s="21">
        <v>18095987</v>
      </c>
      <c r="G111" s="15">
        <v>0</v>
      </c>
      <c r="H111" s="17">
        <f t="shared" si="12"/>
        <v>31208184</v>
      </c>
      <c r="I111" s="21">
        <v>31208184</v>
      </c>
      <c r="J111" s="17">
        <f t="shared" si="11"/>
        <v>100</v>
      </c>
    </row>
    <row r="112" spans="1:10" x14ac:dyDescent="0.3">
      <c r="A112" s="5"/>
      <c r="D112" s="18" t="s">
        <v>92</v>
      </c>
      <c r="E112" s="14">
        <v>0</v>
      </c>
      <c r="F112" s="21">
        <v>-132918403</v>
      </c>
      <c r="G112" s="15">
        <v>0</v>
      </c>
      <c r="H112" s="17">
        <f t="shared" si="12"/>
        <v>-132918403</v>
      </c>
      <c r="I112" s="21">
        <v>-132918403</v>
      </c>
      <c r="J112" s="17">
        <f t="shared" si="11"/>
        <v>100</v>
      </c>
    </row>
    <row r="113" spans="1:10" ht="26.4" x14ac:dyDescent="0.3">
      <c r="A113" s="5"/>
      <c r="D113" s="31" t="s">
        <v>93</v>
      </c>
      <c r="E113" s="32">
        <v>195500000</v>
      </c>
      <c r="F113" s="32">
        <f>SUM(F114:F115)</f>
        <v>54488523</v>
      </c>
      <c r="G113" s="32">
        <v>0</v>
      </c>
      <c r="H113" s="33">
        <f>SUM(H114:H115)</f>
        <v>249988523</v>
      </c>
      <c r="I113" s="33">
        <f>SUM(I114:I115)</f>
        <v>249988523</v>
      </c>
      <c r="J113" s="32">
        <f t="shared" si="11"/>
        <v>100</v>
      </c>
    </row>
    <row r="114" spans="1:10" x14ac:dyDescent="0.3">
      <c r="A114" s="5"/>
      <c r="D114" s="18" t="s">
        <v>94</v>
      </c>
      <c r="E114" s="14">
        <v>194739896</v>
      </c>
      <c r="F114" s="15">
        <v>54128252</v>
      </c>
      <c r="G114" s="15">
        <v>0</v>
      </c>
      <c r="H114" s="17">
        <f>+E114+F114+G114</f>
        <v>248868148</v>
      </c>
      <c r="I114" s="22">
        <v>248868148</v>
      </c>
      <c r="J114" s="17">
        <f t="shared" si="11"/>
        <v>100</v>
      </c>
    </row>
    <row r="115" spans="1:10" x14ac:dyDescent="0.3">
      <c r="A115" s="5"/>
      <c r="D115" s="18" t="s">
        <v>95</v>
      </c>
      <c r="E115" s="14">
        <v>760104</v>
      </c>
      <c r="F115" s="15">
        <v>360271</v>
      </c>
      <c r="G115" s="15">
        <v>0</v>
      </c>
      <c r="H115" s="17">
        <f t="shared" ref="H115:H123" si="13">+E115+F115+G115</f>
        <v>1120375</v>
      </c>
      <c r="I115" s="22">
        <v>1120375</v>
      </c>
      <c r="J115" s="17">
        <f t="shared" si="11"/>
        <v>100</v>
      </c>
    </row>
    <row r="116" spans="1:10" x14ac:dyDescent="0.3">
      <c r="A116" s="5"/>
      <c r="D116" s="31" t="s">
        <v>96</v>
      </c>
      <c r="E116" s="32">
        <v>1400000</v>
      </c>
      <c r="F116" s="32">
        <f>SUM(F117:F123)</f>
        <v>27614</v>
      </c>
      <c r="G116" s="32">
        <v>0</v>
      </c>
      <c r="H116" s="32">
        <f>SUM(H117:H123)</f>
        <v>1427614</v>
      </c>
      <c r="I116" s="33">
        <f>SUM(I117:I123)</f>
        <v>1427614</v>
      </c>
      <c r="J116" s="32">
        <f t="shared" si="11"/>
        <v>100</v>
      </c>
    </row>
    <row r="117" spans="1:10" x14ac:dyDescent="0.3">
      <c r="A117" s="5"/>
      <c r="D117" s="18" t="s">
        <v>97</v>
      </c>
      <c r="E117" s="14">
        <v>1012966</v>
      </c>
      <c r="F117" s="15">
        <v>11238</v>
      </c>
      <c r="G117" s="15">
        <v>0</v>
      </c>
      <c r="H117" s="17">
        <f t="shared" si="13"/>
        <v>1024204</v>
      </c>
      <c r="I117" s="22">
        <v>1024204</v>
      </c>
      <c r="J117" s="17">
        <f t="shared" si="11"/>
        <v>100</v>
      </c>
    </row>
    <row r="118" spans="1:10" ht="26.4" x14ac:dyDescent="0.3">
      <c r="A118" s="5"/>
      <c r="D118" s="18" t="s">
        <v>389</v>
      </c>
      <c r="E118" s="14">
        <v>40940</v>
      </c>
      <c r="F118" s="21">
        <v>-18044</v>
      </c>
      <c r="G118" s="15">
        <v>0</v>
      </c>
      <c r="H118" s="17">
        <f t="shared" si="13"/>
        <v>22896</v>
      </c>
      <c r="I118" s="22">
        <v>22896</v>
      </c>
      <c r="J118" s="17">
        <f t="shared" si="11"/>
        <v>100</v>
      </c>
    </row>
    <row r="119" spans="1:10" x14ac:dyDescent="0.3">
      <c r="A119" s="5"/>
      <c r="D119" s="18" t="s">
        <v>98</v>
      </c>
      <c r="E119" s="14">
        <v>0</v>
      </c>
      <c r="F119" s="21">
        <v>57250</v>
      </c>
      <c r="G119" s="15">
        <v>0</v>
      </c>
      <c r="H119" s="17">
        <f t="shared" si="13"/>
        <v>57250</v>
      </c>
      <c r="I119" s="22">
        <v>57250</v>
      </c>
      <c r="J119" s="17">
        <f t="shared" si="11"/>
        <v>100</v>
      </c>
    </row>
    <row r="120" spans="1:10" x14ac:dyDescent="0.3">
      <c r="D120" s="18" t="s">
        <v>99</v>
      </c>
      <c r="E120" s="14">
        <v>346094</v>
      </c>
      <c r="F120" s="21">
        <v>-207421</v>
      </c>
      <c r="G120" s="15">
        <v>0</v>
      </c>
      <c r="H120" s="17">
        <f t="shared" si="13"/>
        <v>138673</v>
      </c>
      <c r="I120" s="22">
        <v>138673</v>
      </c>
      <c r="J120" s="17">
        <f t="shared" si="11"/>
        <v>100</v>
      </c>
    </row>
    <row r="121" spans="1:10" x14ac:dyDescent="0.3">
      <c r="D121" s="18" t="s">
        <v>473</v>
      </c>
      <c r="E121" s="14">
        <v>0</v>
      </c>
      <c r="F121" s="21">
        <v>33312</v>
      </c>
      <c r="G121" s="15">
        <v>0</v>
      </c>
      <c r="H121" s="17">
        <f t="shared" si="13"/>
        <v>33312</v>
      </c>
      <c r="I121" s="22">
        <v>33312</v>
      </c>
      <c r="J121" s="17">
        <f t="shared" si="11"/>
        <v>100</v>
      </c>
    </row>
    <row r="122" spans="1:10" x14ac:dyDescent="0.3">
      <c r="D122" s="18" t="s">
        <v>472</v>
      </c>
      <c r="E122" s="14">
        <v>0</v>
      </c>
      <c r="F122" s="15">
        <v>89526</v>
      </c>
      <c r="G122" s="15">
        <v>0</v>
      </c>
      <c r="H122" s="17">
        <f t="shared" si="13"/>
        <v>89526</v>
      </c>
      <c r="I122" s="22">
        <v>89526</v>
      </c>
      <c r="J122" s="17">
        <f t="shared" si="11"/>
        <v>100</v>
      </c>
    </row>
    <row r="123" spans="1:10" x14ac:dyDescent="0.3">
      <c r="A123" s="5"/>
      <c r="D123" s="18" t="s">
        <v>100</v>
      </c>
      <c r="E123" s="14">
        <v>0</v>
      </c>
      <c r="F123" s="15">
        <v>61753</v>
      </c>
      <c r="G123" s="15">
        <v>0</v>
      </c>
      <c r="H123" s="17">
        <f t="shared" si="13"/>
        <v>61753</v>
      </c>
      <c r="I123" s="22">
        <v>61753</v>
      </c>
      <c r="J123" s="17">
        <f t="shared" si="11"/>
        <v>100</v>
      </c>
    </row>
    <row r="124" spans="1:10" ht="26.4" x14ac:dyDescent="0.3">
      <c r="A124" s="5"/>
      <c r="D124" s="31" t="s">
        <v>101</v>
      </c>
      <c r="E124" s="32">
        <v>70425000</v>
      </c>
      <c r="F124" s="32">
        <f>SUM(F125:F137)</f>
        <v>103838980.2</v>
      </c>
      <c r="G124" s="32">
        <v>0</v>
      </c>
      <c r="H124" s="32">
        <f>SUM(H125:H137)</f>
        <v>174263980.19999999</v>
      </c>
      <c r="I124" s="33">
        <f>SUM(I125:I137)</f>
        <v>174263980.19999999</v>
      </c>
      <c r="J124" s="32">
        <f t="shared" si="11"/>
        <v>100</v>
      </c>
    </row>
    <row r="125" spans="1:10" x14ac:dyDescent="0.3">
      <c r="A125" s="5"/>
      <c r="D125" s="18" t="s">
        <v>390</v>
      </c>
      <c r="E125" s="14">
        <v>15686606</v>
      </c>
      <c r="F125" s="15">
        <v>27283997</v>
      </c>
      <c r="G125" s="15">
        <v>0</v>
      </c>
      <c r="H125" s="17">
        <f>+E125+F125+G125</f>
        <v>42970603</v>
      </c>
      <c r="I125" s="22">
        <v>42970603</v>
      </c>
      <c r="J125" s="17">
        <f t="shared" si="11"/>
        <v>100</v>
      </c>
    </row>
    <row r="126" spans="1:10" x14ac:dyDescent="0.3">
      <c r="A126" s="5"/>
      <c r="D126" s="18" t="s">
        <v>391</v>
      </c>
      <c r="E126" s="14">
        <v>31343069</v>
      </c>
      <c r="F126" s="15">
        <v>47822605</v>
      </c>
      <c r="G126" s="15">
        <v>0</v>
      </c>
      <c r="H126" s="17">
        <f t="shared" ref="H126:H137" si="14">+E126+F126+G126</f>
        <v>79165674</v>
      </c>
      <c r="I126" s="22">
        <v>79165674</v>
      </c>
      <c r="J126" s="17">
        <f t="shared" si="11"/>
        <v>100</v>
      </c>
    </row>
    <row r="127" spans="1:10" x14ac:dyDescent="0.3">
      <c r="A127" s="5"/>
      <c r="D127" s="18" t="s">
        <v>102</v>
      </c>
      <c r="E127" s="14">
        <v>0</v>
      </c>
      <c r="F127" s="15">
        <v>1986</v>
      </c>
      <c r="G127" s="15">
        <v>0</v>
      </c>
      <c r="H127" s="17">
        <f t="shared" si="14"/>
        <v>1986</v>
      </c>
      <c r="I127" s="22">
        <v>1986</v>
      </c>
      <c r="J127" s="17">
        <f t="shared" si="11"/>
        <v>100</v>
      </c>
    </row>
    <row r="128" spans="1:10" x14ac:dyDescent="0.3">
      <c r="A128" s="5"/>
      <c r="D128" s="18" t="s">
        <v>103</v>
      </c>
      <c r="E128" s="14">
        <v>0</v>
      </c>
      <c r="F128" s="15">
        <v>248</v>
      </c>
      <c r="G128" s="15">
        <v>0</v>
      </c>
      <c r="H128" s="17">
        <f t="shared" si="14"/>
        <v>248</v>
      </c>
      <c r="I128" s="22">
        <v>248</v>
      </c>
      <c r="J128" s="17">
        <f t="shared" si="11"/>
        <v>100</v>
      </c>
    </row>
    <row r="129" spans="1:10" x14ac:dyDescent="0.3">
      <c r="A129" s="5"/>
      <c r="D129" s="18" t="s">
        <v>104</v>
      </c>
      <c r="E129" s="14">
        <v>1203000</v>
      </c>
      <c r="F129" s="15">
        <v>1162908</v>
      </c>
      <c r="G129" s="15">
        <v>0</v>
      </c>
      <c r="H129" s="17">
        <f t="shared" si="14"/>
        <v>2365908</v>
      </c>
      <c r="I129" s="22">
        <v>2365908</v>
      </c>
      <c r="J129" s="17">
        <f t="shared" si="11"/>
        <v>100</v>
      </c>
    </row>
    <row r="130" spans="1:10" x14ac:dyDescent="0.3">
      <c r="A130" s="5"/>
      <c r="D130" s="18" t="s">
        <v>105</v>
      </c>
      <c r="E130" s="14">
        <v>10864253</v>
      </c>
      <c r="F130" s="15">
        <v>15116678</v>
      </c>
      <c r="G130" s="15">
        <v>0</v>
      </c>
      <c r="H130" s="17">
        <f t="shared" si="14"/>
        <v>25980931</v>
      </c>
      <c r="I130" s="22">
        <v>25980931</v>
      </c>
      <c r="J130" s="17">
        <f t="shared" si="11"/>
        <v>100</v>
      </c>
    </row>
    <row r="131" spans="1:10" x14ac:dyDescent="0.3">
      <c r="A131" s="5"/>
      <c r="D131" s="18" t="s">
        <v>106</v>
      </c>
      <c r="E131" s="14">
        <v>11279127</v>
      </c>
      <c r="F131" s="15">
        <v>12304473</v>
      </c>
      <c r="G131" s="15">
        <v>0</v>
      </c>
      <c r="H131" s="17">
        <f t="shared" si="14"/>
        <v>23583600</v>
      </c>
      <c r="I131" s="22">
        <v>23583600</v>
      </c>
      <c r="J131" s="17">
        <f t="shared" si="11"/>
        <v>100</v>
      </c>
    </row>
    <row r="132" spans="1:10" x14ac:dyDescent="0.3">
      <c r="A132" s="5"/>
      <c r="D132" s="18" t="s">
        <v>107</v>
      </c>
      <c r="E132" s="14">
        <v>48945</v>
      </c>
      <c r="F132" s="15">
        <v>137721</v>
      </c>
      <c r="G132" s="15">
        <v>0</v>
      </c>
      <c r="H132" s="17">
        <f t="shared" si="14"/>
        <v>186666</v>
      </c>
      <c r="I132" s="22">
        <v>186666</v>
      </c>
      <c r="J132" s="17">
        <f t="shared" si="11"/>
        <v>100</v>
      </c>
    </row>
    <row r="133" spans="1:10" x14ac:dyDescent="0.3">
      <c r="A133" s="5"/>
      <c r="D133" s="18" t="s">
        <v>474</v>
      </c>
      <c r="E133" s="14">
        <v>0</v>
      </c>
      <c r="F133" s="15">
        <v>124</v>
      </c>
      <c r="G133" s="15">
        <v>0</v>
      </c>
      <c r="H133" s="17">
        <v>124</v>
      </c>
      <c r="I133" s="22">
        <v>124</v>
      </c>
      <c r="J133" s="17">
        <f t="shared" si="11"/>
        <v>100</v>
      </c>
    </row>
    <row r="134" spans="1:10" x14ac:dyDescent="0.3">
      <c r="A134" s="5"/>
      <c r="D134" s="18" t="s">
        <v>475</v>
      </c>
      <c r="E134" s="14">
        <v>0</v>
      </c>
      <c r="F134" s="15">
        <v>480</v>
      </c>
      <c r="G134" s="15">
        <v>0</v>
      </c>
      <c r="H134" s="17">
        <v>480</v>
      </c>
      <c r="I134" s="22">
        <v>480</v>
      </c>
      <c r="J134" s="17">
        <f t="shared" si="11"/>
        <v>100</v>
      </c>
    </row>
    <row r="135" spans="1:10" x14ac:dyDescent="0.3">
      <c r="A135" s="5"/>
      <c r="D135" s="18" t="s">
        <v>476</v>
      </c>
      <c r="E135" s="14">
        <v>0</v>
      </c>
      <c r="F135" s="15">
        <v>962.2</v>
      </c>
      <c r="G135" s="15">
        <v>0</v>
      </c>
      <c r="H135" s="17">
        <v>962.2</v>
      </c>
      <c r="I135" s="22">
        <v>962.2</v>
      </c>
      <c r="J135" s="17">
        <f t="shared" si="11"/>
        <v>100</v>
      </c>
    </row>
    <row r="136" spans="1:10" x14ac:dyDescent="0.3">
      <c r="A136" s="5"/>
      <c r="D136" s="18" t="s">
        <v>108</v>
      </c>
      <c r="E136" s="14">
        <v>0</v>
      </c>
      <c r="F136" s="15">
        <v>5513</v>
      </c>
      <c r="G136" s="15">
        <v>0</v>
      </c>
      <c r="H136" s="17">
        <f t="shared" si="14"/>
        <v>5513</v>
      </c>
      <c r="I136" s="22">
        <v>5513</v>
      </c>
      <c r="J136" s="17">
        <f t="shared" si="11"/>
        <v>100</v>
      </c>
    </row>
    <row r="137" spans="1:10" x14ac:dyDescent="0.3">
      <c r="A137" s="5"/>
      <c r="D137" s="18" t="s">
        <v>109</v>
      </c>
      <c r="E137" s="14">
        <v>0</v>
      </c>
      <c r="F137" s="15">
        <v>1285</v>
      </c>
      <c r="G137" s="15">
        <v>0</v>
      </c>
      <c r="H137" s="17">
        <f t="shared" si="14"/>
        <v>1285</v>
      </c>
      <c r="I137" s="22">
        <v>1285</v>
      </c>
      <c r="J137" s="17">
        <f t="shared" si="11"/>
        <v>100</v>
      </c>
    </row>
    <row r="138" spans="1:10" ht="26.4" x14ac:dyDescent="0.3">
      <c r="A138" s="5"/>
      <c r="D138" s="31" t="s">
        <v>110</v>
      </c>
      <c r="E138" s="32">
        <v>150858632</v>
      </c>
      <c r="F138" s="33">
        <f>SUM(F139:F162)</f>
        <v>-12749928.899999999</v>
      </c>
      <c r="G138" s="32">
        <v>0</v>
      </c>
      <c r="H138" s="33">
        <f>SUM(H139:H162)</f>
        <v>138108703.10000002</v>
      </c>
      <c r="I138" s="33">
        <f>SUM(I139:I162)</f>
        <v>138108703.10000002</v>
      </c>
      <c r="J138" s="32">
        <f t="shared" si="11"/>
        <v>100</v>
      </c>
    </row>
    <row r="139" spans="1:10" x14ac:dyDescent="0.3">
      <c r="A139" s="5"/>
      <c r="D139" s="18" t="s">
        <v>111</v>
      </c>
      <c r="E139" s="14">
        <v>2774894</v>
      </c>
      <c r="F139" s="21">
        <v>777313.70000000019</v>
      </c>
      <c r="G139" s="15">
        <v>0</v>
      </c>
      <c r="H139" s="17">
        <f>+E139+F139+G139</f>
        <v>3552207.7</v>
      </c>
      <c r="I139" s="22">
        <v>3552207.7</v>
      </c>
      <c r="J139" s="17">
        <f t="shared" si="11"/>
        <v>100</v>
      </c>
    </row>
    <row r="140" spans="1:10" x14ac:dyDescent="0.3">
      <c r="A140" s="5"/>
      <c r="D140" s="18" t="s">
        <v>112</v>
      </c>
      <c r="E140" s="14">
        <v>26551</v>
      </c>
      <c r="F140" s="21">
        <v>41337.600000000006</v>
      </c>
      <c r="G140" s="15">
        <v>0</v>
      </c>
      <c r="H140" s="17">
        <f t="shared" ref="H140:H161" si="15">+E140+F140+G140</f>
        <v>67888.600000000006</v>
      </c>
      <c r="I140" s="22">
        <v>67888.600000000006</v>
      </c>
      <c r="J140" s="17">
        <f t="shared" si="11"/>
        <v>100</v>
      </c>
    </row>
    <row r="141" spans="1:10" x14ac:dyDescent="0.3">
      <c r="A141" s="5"/>
      <c r="D141" s="18" t="s">
        <v>113</v>
      </c>
      <c r="E141" s="14">
        <v>127679656</v>
      </c>
      <c r="F141" s="21">
        <v>-12751358.5</v>
      </c>
      <c r="G141" s="15">
        <v>0</v>
      </c>
      <c r="H141" s="17">
        <f t="shared" si="15"/>
        <v>114928297.5</v>
      </c>
      <c r="I141" s="22">
        <v>114928297.5</v>
      </c>
      <c r="J141" s="17">
        <f t="shared" si="11"/>
        <v>100</v>
      </c>
    </row>
    <row r="142" spans="1:10" x14ac:dyDescent="0.3">
      <c r="A142" s="5"/>
      <c r="D142" s="18" t="s">
        <v>114</v>
      </c>
      <c r="E142" s="14">
        <v>2603669</v>
      </c>
      <c r="F142" s="21">
        <v>2146847</v>
      </c>
      <c r="G142" s="15">
        <v>0</v>
      </c>
      <c r="H142" s="17">
        <f t="shared" si="15"/>
        <v>4750516</v>
      </c>
      <c r="I142" s="22">
        <v>4750516</v>
      </c>
      <c r="J142" s="17">
        <f t="shared" si="11"/>
        <v>100</v>
      </c>
    </row>
    <row r="143" spans="1:10" ht="39.6" x14ac:dyDescent="0.3">
      <c r="A143" s="5"/>
      <c r="D143" s="18" t="s">
        <v>392</v>
      </c>
      <c r="E143" s="14">
        <v>511109</v>
      </c>
      <c r="F143" s="21">
        <v>106296</v>
      </c>
      <c r="G143" s="15">
        <v>0</v>
      </c>
      <c r="H143" s="17">
        <f t="shared" si="15"/>
        <v>617405</v>
      </c>
      <c r="I143" s="22">
        <v>617405</v>
      </c>
      <c r="J143" s="17">
        <f t="shared" si="11"/>
        <v>100</v>
      </c>
    </row>
    <row r="144" spans="1:10" x14ac:dyDescent="0.3">
      <c r="A144" s="5"/>
      <c r="D144" s="18" t="s">
        <v>464</v>
      </c>
      <c r="E144" s="14">
        <v>0</v>
      </c>
      <c r="F144" s="21">
        <v>8850</v>
      </c>
      <c r="G144" s="15">
        <v>0</v>
      </c>
      <c r="H144" s="17">
        <f t="shared" si="15"/>
        <v>8850</v>
      </c>
      <c r="I144" s="22">
        <v>8850</v>
      </c>
      <c r="J144" s="17">
        <f t="shared" si="11"/>
        <v>100</v>
      </c>
    </row>
    <row r="145" spans="1:10" ht="26.4" x14ac:dyDescent="0.3">
      <c r="A145" s="5"/>
      <c r="D145" s="18" t="s">
        <v>393</v>
      </c>
      <c r="E145" s="14">
        <v>0</v>
      </c>
      <c r="F145" s="21">
        <v>15109906</v>
      </c>
      <c r="G145" s="15">
        <v>0</v>
      </c>
      <c r="H145" s="17">
        <f t="shared" si="15"/>
        <v>15109906</v>
      </c>
      <c r="I145" s="22">
        <v>15109906</v>
      </c>
      <c r="J145" s="17">
        <f t="shared" si="11"/>
        <v>100</v>
      </c>
    </row>
    <row r="146" spans="1:10" ht="26.4" x14ac:dyDescent="0.3">
      <c r="A146" s="5"/>
      <c r="D146" s="18" t="s">
        <v>394</v>
      </c>
      <c r="E146" s="14">
        <v>0</v>
      </c>
      <c r="F146" s="21">
        <v>53327</v>
      </c>
      <c r="G146" s="15">
        <v>0</v>
      </c>
      <c r="H146" s="17">
        <f t="shared" si="15"/>
        <v>53327</v>
      </c>
      <c r="I146" s="22">
        <v>53327</v>
      </c>
      <c r="J146" s="17">
        <f t="shared" si="11"/>
        <v>100</v>
      </c>
    </row>
    <row r="147" spans="1:10" x14ac:dyDescent="0.3">
      <c r="D147" s="18" t="s">
        <v>115</v>
      </c>
      <c r="E147" s="14">
        <v>0</v>
      </c>
      <c r="F147" s="21">
        <v>38</v>
      </c>
      <c r="G147" s="15">
        <v>0</v>
      </c>
      <c r="H147" s="17">
        <f t="shared" si="15"/>
        <v>38</v>
      </c>
      <c r="I147" s="22">
        <v>38</v>
      </c>
      <c r="J147" s="17">
        <f t="shared" si="11"/>
        <v>100</v>
      </c>
    </row>
    <row r="148" spans="1:10" x14ac:dyDescent="0.3">
      <c r="D148" s="18" t="s">
        <v>116</v>
      </c>
      <c r="E148" s="14">
        <v>0</v>
      </c>
      <c r="F148" s="21">
        <v>872329</v>
      </c>
      <c r="G148" s="15">
        <v>0</v>
      </c>
      <c r="H148" s="17">
        <f t="shared" si="15"/>
        <v>872329</v>
      </c>
      <c r="I148" s="22">
        <v>872329</v>
      </c>
      <c r="J148" s="17">
        <f t="shared" si="11"/>
        <v>100</v>
      </c>
    </row>
    <row r="149" spans="1:10" x14ac:dyDescent="0.3">
      <c r="D149" s="18" t="s">
        <v>117</v>
      </c>
      <c r="E149" s="14">
        <v>1361650</v>
      </c>
      <c r="F149" s="21">
        <v>-160503.19999999995</v>
      </c>
      <c r="G149" s="15">
        <v>0</v>
      </c>
      <c r="H149" s="17">
        <f t="shared" si="15"/>
        <v>1201146.8</v>
      </c>
      <c r="I149" s="22">
        <v>1201146.8</v>
      </c>
      <c r="J149" s="17">
        <f t="shared" si="11"/>
        <v>100</v>
      </c>
    </row>
    <row r="150" spans="1:10" ht="26.4" x14ac:dyDescent="0.3">
      <c r="D150" s="26" t="s">
        <v>393</v>
      </c>
      <c r="E150" s="14">
        <v>11660165</v>
      </c>
      <c r="F150" s="21">
        <v>-11660165</v>
      </c>
      <c r="G150" s="15">
        <v>0</v>
      </c>
      <c r="H150" s="17">
        <f t="shared" si="15"/>
        <v>0</v>
      </c>
      <c r="I150" s="22">
        <v>0</v>
      </c>
      <c r="J150" s="17">
        <f t="shared" si="11"/>
        <v>0</v>
      </c>
    </row>
    <row r="151" spans="1:10" ht="26.4" x14ac:dyDescent="0.3">
      <c r="D151" s="18" t="s">
        <v>394</v>
      </c>
      <c r="E151" s="14">
        <v>0</v>
      </c>
      <c r="F151" s="15">
        <v>0</v>
      </c>
      <c r="G151" s="15">
        <v>0</v>
      </c>
      <c r="H151" s="17">
        <f t="shared" si="15"/>
        <v>0</v>
      </c>
      <c r="I151" s="17">
        <v>0</v>
      </c>
      <c r="J151" s="17">
        <f t="shared" si="11"/>
        <v>0</v>
      </c>
    </row>
    <row r="152" spans="1:10" x14ac:dyDescent="0.3">
      <c r="D152" s="18" t="s">
        <v>115</v>
      </c>
      <c r="E152" s="14">
        <v>0</v>
      </c>
      <c r="F152" s="15">
        <v>0</v>
      </c>
      <c r="G152" s="15">
        <v>0</v>
      </c>
      <c r="H152" s="17">
        <f t="shared" si="15"/>
        <v>0</v>
      </c>
      <c r="I152" s="17">
        <v>0</v>
      </c>
      <c r="J152" s="17">
        <f t="shared" si="11"/>
        <v>0</v>
      </c>
    </row>
    <row r="153" spans="1:10" x14ac:dyDescent="0.3">
      <c r="D153" s="18" t="s">
        <v>116</v>
      </c>
      <c r="E153" s="14">
        <v>552595</v>
      </c>
      <c r="F153" s="21">
        <v>-552595</v>
      </c>
      <c r="G153" s="15">
        <v>0</v>
      </c>
      <c r="H153" s="17">
        <f t="shared" si="15"/>
        <v>0</v>
      </c>
      <c r="I153" s="17">
        <v>0</v>
      </c>
      <c r="J153" s="17">
        <f t="shared" si="11"/>
        <v>0</v>
      </c>
    </row>
    <row r="154" spans="1:10" ht="26.4" x14ac:dyDescent="0.3">
      <c r="D154" s="18" t="s">
        <v>395</v>
      </c>
      <c r="E154" s="14">
        <v>776469</v>
      </c>
      <c r="F154" s="21">
        <v>-776469</v>
      </c>
      <c r="G154" s="15">
        <v>0</v>
      </c>
      <c r="H154" s="17">
        <f t="shared" si="15"/>
        <v>0</v>
      </c>
      <c r="I154" s="22">
        <v>0</v>
      </c>
      <c r="J154" s="17">
        <f t="shared" si="11"/>
        <v>0</v>
      </c>
    </row>
    <row r="155" spans="1:10" x14ac:dyDescent="0.3">
      <c r="D155" s="18" t="s">
        <v>118</v>
      </c>
      <c r="E155" s="14">
        <v>366436</v>
      </c>
      <c r="F155" s="21">
        <v>-10608</v>
      </c>
      <c r="G155" s="15">
        <v>0</v>
      </c>
      <c r="H155" s="17">
        <f t="shared" si="15"/>
        <v>355828</v>
      </c>
      <c r="I155" s="22">
        <v>355828</v>
      </c>
      <c r="J155" s="17">
        <f t="shared" si="11"/>
        <v>100</v>
      </c>
    </row>
    <row r="156" spans="1:10" x14ac:dyDescent="0.3">
      <c r="A156" s="5"/>
      <c r="C156" s="8"/>
      <c r="D156" s="18" t="s">
        <v>119</v>
      </c>
      <c r="E156" s="14">
        <v>1511754</v>
      </c>
      <c r="F156" s="21">
        <v>-407307.5</v>
      </c>
      <c r="G156" s="15">
        <v>0</v>
      </c>
      <c r="H156" s="17">
        <f t="shared" si="15"/>
        <v>1104446.5</v>
      </c>
      <c r="I156" s="22">
        <v>1104446.5</v>
      </c>
      <c r="J156" s="17">
        <f t="shared" ref="J156:J226" si="16">IF(I156=0,0,IF(H156=0,100,I156/H156*100))</f>
        <v>100</v>
      </c>
    </row>
    <row r="157" spans="1:10" x14ac:dyDescent="0.3">
      <c r="A157" s="5"/>
      <c r="C157" s="8"/>
      <c r="D157" s="18" t="s">
        <v>120</v>
      </c>
      <c r="E157" s="14">
        <v>0</v>
      </c>
      <c r="F157" s="21">
        <v>4216</v>
      </c>
      <c r="G157" s="15">
        <v>0</v>
      </c>
      <c r="H157" s="17">
        <f t="shared" si="15"/>
        <v>4216</v>
      </c>
      <c r="I157" s="22">
        <v>4216</v>
      </c>
      <c r="J157" s="17">
        <f t="shared" si="16"/>
        <v>100</v>
      </c>
    </row>
    <row r="158" spans="1:10" x14ac:dyDescent="0.3">
      <c r="A158" s="5"/>
      <c r="C158" s="8"/>
      <c r="D158" s="18" t="s">
        <v>121</v>
      </c>
      <c r="E158" s="14">
        <v>16444</v>
      </c>
      <c r="F158" s="21">
        <v>13107</v>
      </c>
      <c r="G158" s="15">
        <v>0</v>
      </c>
      <c r="H158" s="17">
        <f t="shared" si="15"/>
        <v>29551</v>
      </c>
      <c r="I158" s="22">
        <v>29551</v>
      </c>
      <c r="J158" s="17">
        <f t="shared" si="16"/>
        <v>100</v>
      </c>
    </row>
    <row r="159" spans="1:10" x14ac:dyDescent="0.3">
      <c r="A159" s="5"/>
      <c r="C159" s="8"/>
      <c r="D159" s="18" t="s">
        <v>122</v>
      </c>
      <c r="E159" s="14">
        <v>21422</v>
      </c>
      <c r="F159" s="21">
        <v>847</v>
      </c>
      <c r="G159" s="15">
        <v>0</v>
      </c>
      <c r="H159" s="17">
        <f t="shared" si="15"/>
        <v>22269</v>
      </c>
      <c r="I159" s="22">
        <v>22269</v>
      </c>
      <c r="J159" s="17">
        <f t="shared" si="16"/>
        <v>100</v>
      </c>
    </row>
    <row r="160" spans="1:10" x14ac:dyDescent="0.3">
      <c r="A160" s="5"/>
      <c r="C160" s="8"/>
      <c r="D160" s="18" t="s">
        <v>396</v>
      </c>
      <c r="E160" s="14">
        <v>689575</v>
      </c>
      <c r="F160" s="21">
        <v>-689575</v>
      </c>
      <c r="G160" s="15">
        <v>0</v>
      </c>
      <c r="H160" s="17">
        <f t="shared" si="15"/>
        <v>0</v>
      </c>
      <c r="I160" s="22">
        <v>0</v>
      </c>
      <c r="J160" s="17">
        <f t="shared" si="16"/>
        <v>0</v>
      </c>
    </row>
    <row r="161" spans="1:10" x14ac:dyDescent="0.3">
      <c r="A161" s="5"/>
      <c r="C161" s="8"/>
      <c r="D161" s="18" t="s">
        <v>397</v>
      </c>
      <c r="E161" s="14">
        <v>306243</v>
      </c>
      <c r="F161" s="21">
        <v>-306243</v>
      </c>
      <c r="G161" s="15">
        <v>0</v>
      </c>
      <c r="H161" s="17">
        <f t="shared" si="15"/>
        <v>0</v>
      </c>
      <c r="I161" s="17">
        <v>0</v>
      </c>
      <c r="J161" s="17">
        <f t="shared" si="16"/>
        <v>0</v>
      </c>
    </row>
    <row r="162" spans="1:10" x14ac:dyDescent="0.3">
      <c r="A162" s="5"/>
      <c r="C162" s="8"/>
      <c r="D162" s="26" t="s">
        <v>508</v>
      </c>
      <c r="E162" s="15">
        <v>0</v>
      </c>
      <c r="F162" s="21">
        <v>-4569519</v>
      </c>
      <c r="G162" s="15">
        <v>0</v>
      </c>
      <c r="H162" s="30">
        <f>+E162+F162+G162</f>
        <v>-4569519</v>
      </c>
      <c r="I162" s="30">
        <v>-4569519</v>
      </c>
      <c r="J162" s="17">
        <v>0</v>
      </c>
    </row>
    <row r="163" spans="1:10" x14ac:dyDescent="0.3">
      <c r="A163" s="5"/>
      <c r="C163" s="8"/>
      <c r="D163" s="31" t="s">
        <v>123</v>
      </c>
      <c r="E163" s="32">
        <v>4285539</v>
      </c>
      <c r="F163" s="32">
        <f>SUM(F164:F172)</f>
        <v>1359302.3800000001</v>
      </c>
      <c r="G163" s="32">
        <v>0</v>
      </c>
      <c r="H163" s="33">
        <f>SUM(H164:H172)</f>
        <v>5644841.3799999999</v>
      </c>
      <c r="I163" s="33">
        <f>SUM(I164:I172)</f>
        <v>5644841.3799999999</v>
      </c>
      <c r="J163" s="32">
        <f t="shared" si="16"/>
        <v>100</v>
      </c>
    </row>
    <row r="164" spans="1:10" x14ac:dyDescent="0.3">
      <c r="A164" s="5"/>
      <c r="C164" s="8"/>
      <c r="D164" s="18" t="s">
        <v>124</v>
      </c>
      <c r="E164" s="14">
        <v>1064861</v>
      </c>
      <c r="F164" s="21">
        <v>-7550.9199999999255</v>
      </c>
      <c r="G164" s="15">
        <v>0</v>
      </c>
      <c r="H164" s="17">
        <f>+E164+F164+G164</f>
        <v>1057310.08</v>
      </c>
      <c r="I164" s="22">
        <v>1057310.08</v>
      </c>
      <c r="J164" s="17">
        <f t="shared" si="16"/>
        <v>100</v>
      </c>
    </row>
    <row r="165" spans="1:10" x14ac:dyDescent="0.3">
      <c r="A165" s="5"/>
      <c r="C165" s="8"/>
      <c r="D165" s="18" t="s">
        <v>125</v>
      </c>
      <c r="E165" s="14">
        <v>666050</v>
      </c>
      <c r="F165" s="21">
        <v>752008</v>
      </c>
      <c r="G165" s="15">
        <v>0</v>
      </c>
      <c r="H165" s="17">
        <f t="shared" ref="H165:H175" si="17">+E165+F165+G165</f>
        <v>1418058</v>
      </c>
      <c r="I165" s="22">
        <v>1418058</v>
      </c>
      <c r="J165" s="17">
        <f t="shared" si="16"/>
        <v>100</v>
      </c>
    </row>
    <row r="166" spans="1:10" x14ac:dyDescent="0.3">
      <c r="A166" s="5"/>
      <c r="C166" s="8"/>
      <c r="D166" s="18" t="s">
        <v>126</v>
      </c>
      <c r="E166" s="14">
        <v>30432</v>
      </c>
      <c r="F166" s="21">
        <v>37777.5</v>
      </c>
      <c r="G166" s="15">
        <v>0</v>
      </c>
      <c r="H166" s="17">
        <f t="shared" si="17"/>
        <v>68209.5</v>
      </c>
      <c r="I166" s="22">
        <v>68209.5</v>
      </c>
      <c r="J166" s="17">
        <f t="shared" si="16"/>
        <v>100</v>
      </c>
    </row>
    <row r="167" spans="1:10" x14ac:dyDescent="0.3">
      <c r="A167" s="5"/>
      <c r="C167" s="8"/>
      <c r="D167" s="18" t="s">
        <v>127</v>
      </c>
      <c r="E167" s="14">
        <v>31842</v>
      </c>
      <c r="F167" s="21">
        <v>42260</v>
      </c>
      <c r="G167" s="15">
        <v>0</v>
      </c>
      <c r="H167" s="17">
        <f t="shared" si="17"/>
        <v>74102</v>
      </c>
      <c r="I167" s="22">
        <v>74102</v>
      </c>
      <c r="J167" s="17">
        <f t="shared" si="16"/>
        <v>100</v>
      </c>
    </row>
    <row r="168" spans="1:10" x14ac:dyDescent="0.3">
      <c r="A168" s="5"/>
      <c r="C168" s="8"/>
      <c r="D168" s="18" t="s">
        <v>128</v>
      </c>
      <c r="E168" s="14">
        <v>13731</v>
      </c>
      <c r="F168" s="21">
        <v>14301.8</v>
      </c>
      <c r="G168" s="15">
        <v>0</v>
      </c>
      <c r="H168" s="17">
        <f t="shared" si="17"/>
        <v>28032.799999999999</v>
      </c>
      <c r="I168" s="22">
        <v>28032.799999999999</v>
      </c>
      <c r="J168" s="17">
        <f t="shared" si="16"/>
        <v>100</v>
      </c>
    </row>
    <row r="169" spans="1:10" x14ac:dyDescent="0.3">
      <c r="A169" s="5"/>
      <c r="C169" s="8"/>
      <c r="D169" s="18" t="s">
        <v>129</v>
      </c>
      <c r="E169" s="14">
        <v>0</v>
      </c>
      <c r="F169" s="21">
        <v>2286</v>
      </c>
      <c r="G169" s="15">
        <v>0</v>
      </c>
      <c r="H169" s="17">
        <f t="shared" si="17"/>
        <v>2286</v>
      </c>
      <c r="I169" s="22">
        <v>2286</v>
      </c>
      <c r="J169" s="17">
        <f t="shared" si="16"/>
        <v>100</v>
      </c>
    </row>
    <row r="170" spans="1:10" x14ac:dyDescent="0.3">
      <c r="A170" s="5"/>
      <c r="C170" s="8"/>
      <c r="D170" s="18" t="s">
        <v>130</v>
      </c>
      <c r="E170" s="14">
        <v>2475863</v>
      </c>
      <c r="F170" s="21">
        <v>430200</v>
      </c>
      <c r="G170" s="15">
        <v>0</v>
      </c>
      <c r="H170" s="17">
        <f t="shared" si="17"/>
        <v>2906063</v>
      </c>
      <c r="I170" s="22">
        <v>2906063</v>
      </c>
      <c r="J170" s="17">
        <f t="shared" si="16"/>
        <v>100</v>
      </c>
    </row>
    <row r="171" spans="1:10" x14ac:dyDescent="0.3">
      <c r="A171" s="5"/>
      <c r="C171" s="8"/>
      <c r="D171" s="26" t="s">
        <v>398</v>
      </c>
      <c r="E171" s="29">
        <v>2760</v>
      </c>
      <c r="F171" s="21">
        <v>-2760</v>
      </c>
      <c r="G171" s="27">
        <v>0</v>
      </c>
      <c r="H171" s="22">
        <f t="shared" si="17"/>
        <v>0</v>
      </c>
      <c r="I171" s="22">
        <v>0</v>
      </c>
      <c r="J171" s="22">
        <v>0</v>
      </c>
    </row>
    <row r="172" spans="1:10" x14ac:dyDescent="0.3">
      <c r="A172" s="5"/>
      <c r="C172" s="8"/>
      <c r="D172" s="18" t="s">
        <v>435</v>
      </c>
      <c r="E172" s="14">
        <v>0</v>
      </c>
      <c r="F172" s="21">
        <v>90780</v>
      </c>
      <c r="G172" s="15">
        <v>0</v>
      </c>
      <c r="H172" s="17">
        <f t="shared" si="17"/>
        <v>90780</v>
      </c>
      <c r="I172" s="22">
        <v>90780</v>
      </c>
      <c r="J172" s="17">
        <f t="shared" si="16"/>
        <v>100</v>
      </c>
    </row>
    <row r="173" spans="1:10" x14ac:dyDescent="0.3">
      <c r="A173" s="5"/>
      <c r="C173" s="8"/>
      <c r="D173" s="31" t="s">
        <v>131</v>
      </c>
      <c r="E173" s="32">
        <v>0</v>
      </c>
      <c r="F173" s="32">
        <f>SUM(F174:F175)</f>
        <v>229</v>
      </c>
      <c r="G173" s="32">
        <v>0</v>
      </c>
      <c r="H173" s="32">
        <f>+H174+H175</f>
        <v>229</v>
      </c>
      <c r="I173" s="33">
        <f>SUM(I175+I174)</f>
        <v>229</v>
      </c>
      <c r="J173" s="32">
        <f t="shared" si="16"/>
        <v>100</v>
      </c>
    </row>
    <row r="174" spans="1:10" x14ac:dyDescent="0.3">
      <c r="A174" s="5"/>
      <c r="C174" s="8"/>
      <c r="D174" s="18" t="s">
        <v>477</v>
      </c>
      <c r="E174" s="14">
        <v>0</v>
      </c>
      <c r="F174" s="15">
        <v>202</v>
      </c>
      <c r="G174" s="15">
        <v>0</v>
      </c>
      <c r="H174" s="17">
        <f t="shared" si="17"/>
        <v>202</v>
      </c>
      <c r="I174" s="22">
        <v>202</v>
      </c>
      <c r="J174" s="17">
        <f t="shared" si="16"/>
        <v>100</v>
      </c>
    </row>
    <row r="175" spans="1:10" x14ac:dyDescent="0.3">
      <c r="A175" s="5"/>
      <c r="C175" s="8"/>
      <c r="D175" s="18" t="s">
        <v>132</v>
      </c>
      <c r="E175" s="14">
        <v>0</v>
      </c>
      <c r="F175" s="15">
        <v>27</v>
      </c>
      <c r="G175" s="15">
        <v>0</v>
      </c>
      <c r="H175" s="17">
        <f t="shared" si="17"/>
        <v>27</v>
      </c>
      <c r="I175" s="22">
        <v>27</v>
      </c>
      <c r="J175" s="17">
        <f t="shared" si="16"/>
        <v>100</v>
      </c>
    </row>
    <row r="176" spans="1:10" x14ac:dyDescent="0.3">
      <c r="A176" s="5"/>
      <c r="C176" s="8"/>
      <c r="D176" s="31" t="s">
        <v>133</v>
      </c>
      <c r="E176" s="32">
        <v>42054</v>
      </c>
      <c r="F176" s="32">
        <f>+F177+F178</f>
        <v>7263.3300000000017</v>
      </c>
      <c r="G176" s="32">
        <v>0</v>
      </c>
      <c r="H176" s="32">
        <f>+H177+H178</f>
        <v>49317.33</v>
      </c>
      <c r="I176" s="33">
        <f>SUM(I177)</f>
        <v>49317.33</v>
      </c>
      <c r="J176" s="32">
        <f t="shared" si="16"/>
        <v>100</v>
      </c>
    </row>
    <row r="177" spans="1:10" x14ac:dyDescent="0.3">
      <c r="A177" s="5"/>
      <c r="C177" s="8"/>
      <c r="D177" s="18" t="s">
        <v>133</v>
      </c>
      <c r="E177" s="14">
        <v>31944</v>
      </c>
      <c r="F177" s="15">
        <v>17373.330000000002</v>
      </c>
      <c r="G177" s="15">
        <v>0</v>
      </c>
      <c r="H177" s="17">
        <f>+E177+F177+G177</f>
        <v>49317.33</v>
      </c>
      <c r="I177" s="22">
        <v>49317.33</v>
      </c>
      <c r="J177" s="17">
        <f t="shared" si="16"/>
        <v>100</v>
      </c>
    </row>
    <row r="178" spans="1:10" x14ac:dyDescent="0.3">
      <c r="A178" s="5"/>
      <c r="C178" s="8"/>
      <c r="D178" s="26" t="s">
        <v>399</v>
      </c>
      <c r="E178" s="29">
        <v>10110</v>
      </c>
      <c r="F178" s="21">
        <v>-10110</v>
      </c>
      <c r="G178" s="27">
        <v>0</v>
      </c>
      <c r="H178" s="22">
        <f>+E178+F178+G178</f>
        <v>0</v>
      </c>
      <c r="I178" s="22">
        <v>0</v>
      </c>
      <c r="J178" s="22">
        <f t="shared" si="16"/>
        <v>0</v>
      </c>
    </row>
    <row r="179" spans="1:10" x14ac:dyDescent="0.3">
      <c r="A179" s="5"/>
      <c r="C179" s="8"/>
      <c r="D179" s="31" t="s">
        <v>134</v>
      </c>
      <c r="E179" s="32">
        <f>SUM(E180:E246)</f>
        <v>15900000</v>
      </c>
      <c r="F179" s="32">
        <f>SUM(F180:F246)</f>
        <v>13700753.66</v>
      </c>
      <c r="G179" s="32">
        <v>0</v>
      </c>
      <c r="H179" s="33">
        <f>SUM(H180:H246)</f>
        <v>29600753.66</v>
      </c>
      <c r="I179" s="33">
        <f>SUM(I180:I246)</f>
        <v>29600753.66</v>
      </c>
      <c r="J179" s="32">
        <f t="shared" si="16"/>
        <v>100</v>
      </c>
    </row>
    <row r="180" spans="1:10" x14ac:dyDescent="0.3">
      <c r="A180" s="5"/>
      <c r="C180" s="8"/>
      <c r="D180" s="18" t="s">
        <v>135</v>
      </c>
      <c r="E180" s="14">
        <v>0</v>
      </c>
      <c r="F180" s="21">
        <v>1495</v>
      </c>
      <c r="G180" s="15">
        <v>0</v>
      </c>
      <c r="H180" s="17">
        <f>+E180+F180+G180</f>
        <v>1495</v>
      </c>
      <c r="I180" s="22">
        <v>1495</v>
      </c>
      <c r="J180" s="17">
        <f t="shared" si="16"/>
        <v>100</v>
      </c>
    </row>
    <row r="181" spans="1:10" x14ac:dyDescent="0.3">
      <c r="A181" s="5"/>
      <c r="C181" s="8"/>
      <c r="D181" s="18" t="s">
        <v>136</v>
      </c>
      <c r="E181" s="14">
        <v>17537</v>
      </c>
      <c r="F181" s="21">
        <v>-6988</v>
      </c>
      <c r="G181" s="15">
        <v>0</v>
      </c>
      <c r="H181" s="17">
        <f t="shared" ref="H181:H246" si="18">+E181+F181+G181</f>
        <v>10549</v>
      </c>
      <c r="I181" s="22">
        <v>10549</v>
      </c>
      <c r="J181" s="17">
        <f t="shared" si="16"/>
        <v>100</v>
      </c>
    </row>
    <row r="182" spans="1:10" x14ac:dyDescent="0.3">
      <c r="A182" s="5"/>
      <c r="C182" s="8"/>
      <c r="D182" s="18" t="s">
        <v>137</v>
      </c>
      <c r="E182" s="14">
        <v>71675</v>
      </c>
      <c r="F182" s="21">
        <v>27199.660000000003</v>
      </c>
      <c r="G182" s="15">
        <v>0</v>
      </c>
      <c r="H182" s="17">
        <f t="shared" si="18"/>
        <v>98874.66</v>
      </c>
      <c r="I182" s="22">
        <v>98874.66</v>
      </c>
      <c r="J182" s="17">
        <f t="shared" si="16"/>
        <v>100</v>
      </c>
    </row>
    <row r="183" spans="1:10" x14ac:dyDescent="0.3">
      <c r="A183" s="5"/>
      <c r="C183" s="8"/>
      <c r="D183" s="18" t="s">
        <v>138</v>
      </c>
      <c r="E183" s="14">
        <v>0</v>
      </c>
      <c r="F183" s="21">
        <v>1274</v>
      </c>
      <c r="G183" s="15">
        <v>0</v>
      </c>
      <c r="H183" s="17">
        <v>1274</v>
      </c>
      <c r="I183" s="22">
        <v>1274</v>
      </c>
      <c r="J183" s="17">
        <f t="shared" si="16"/>
        <v>100</v>
      </c>
    </row>
    <row r="184" spans="1:10" x14ac:dyDescent="0.3">
      <c r="A184" s="5"/>
      <c r="C184" s="8"/>
      <c r="D184" s="18" t="s">
        <v>400</v>
      </c>
      <c r="E184" s="14">
        <v>0</v>
      </c>
      <c r="F184" s="21">
        <v>9911</v>
      </c>
      <c r="G184" s="15">
        <v>0</v>
      </c>
      <c r="H184" s="17">
        <v>9911</v>
      </c>
      <c r="I184" s="22">
        <v>9911</v>
      </c>
      <c r="J184" s="17">
        <f t="shared" si="16"/>
        <v>100</v>
      </c>
    </row>
    <row r="185" spans="1:10" x14ac:dyDescent="0.3">
      <c r="A185" s="5"/>
      <c r="C185" s="8"/>
      <c r="D185" s="18" t="s">
        <v>139</v>
      </c>
      <c r="E185" s="14">
        <v>0</v>
      </c>
      <c r="F185" s="21">
        <v>128843</v>
      </c>
      <c r="G185" s="15">
        <v>0</v>
      </c>
      <c r="H185" s="17">
        <v>128843</v>
      </c>
      <c r="I185" s="22">
        <v>128843</v>
      </c>
      <c r="J185" s="17">
        <f t="shared" si="16"/>
        <v>100</v>
      </c>
    </row>
    <row r="186" spans="1:10" x14ac:dyDescent="0.3">
      <c r="A186" s="5"/>
      <c r="C186" s="8"/>
      <c r="D186" s="18" t="s">
        <v>140</v>
      </c>
      <c r="E186" s="14">
        <v>0</v>
      </c>
      <c r="F186" s="21">
        <v>1983</v>
      </c>
      <c r="G186" s="15">
        <v>0</v>
      </c>
      <c r="H186" s="17">
        <v>1983</v>
      </c>
      <c r="I186" s="22">
        <v>1983</v>
      </c>
      <c r="J186" s="17">
        <f t="shared" si="16"/>
        <v>100</v>
      </c>
    </row>
    <row r="187" spans="1:10" x14ac:dyDescent="0.3">
      <c r="A187" s="5"/>
      <c r="C187" s="8"/>
      <c r="D187" s="18" t="s">
        <v>141</v>
      </c>
      <c r="E187" s="14">
        <v>0</v>
      </c>
      <c r="F187" s="21">
        <v>6071433</v>
      </c>
      <c r="G187" s="15">
        <v>0</v>
      </c>
      <c r="H187" s="17">
        <f t="shared" si="18"/>
        <v>6071433</v>
      </c>
      <c r="I187" s="22">
        <v>6071433</v>
      </c>
      <c r="J187" s="17">
        <f t="shared" si="16"/>
        <v>100</v>
      </c>
    </row>
    <row r="188" spans="1:10" x14ac:dyDescent="0.3">
      <c r="A188" s="5"/>
      <c r="C188" s="8"/>
      <c r="D188" s="18" t="s">
        <v>142</v>
      </c>
      <c r="E188" s="14">
        <v>3178</v>
      </c>
      <c r="F188" s="21">
        <v>2786</v>
      </c>
      <c r="G188" s="15">
        <v>0</v>
      </c>
      <c r="H188" s="17">
        <f t="shared" si="18"/>
        <v>5964</v>
      </c>
      <c r="I188" s="22">
        <v>5964</v>
      </c>
      <c r="J188" s="17">
        <f t="shared" si="16"/>
        <v>100</v>
      </c>
    </row>
    <row r="189" spans="1:10" x14ac:dyDescent="0.3">
      <c r="A189" s="5"/>
      <c r="C189" s="8"/>
      <c r="D189" s="18" t="s">
        <v>143</v>
      </c>
      <c r="E189" s="14">
        <v>16471</v>
      </c>
      <c r="F189" s="21">
        <v>298985</v>
      </c>
      <c r="G189" s="15">
        <v>0</v>
      </c>
      <c r="H189" s="17">
        <f t="shared" si="18"/>
        <v>315456</v>
      </c>
      <c r="I189" s="22">
        <v>315456</v>
      </c>
      <c r="J189" s="17">
        <f t="shared" si="16"/>
        <v>100</v>
      </c>
    </row>
    <row r="190" spans="1:10" x14ac:dyDescent="0.3">
      <c r="A190" s="5"/>
      <c r="C190" s="8"/>
      <c r="D190" s="18" t="s">
        <v>478</v>
      </c>
      <c r="E190" s="14">
        <v>148251</v>
      </c>
      <c r="F190" s="21">
        <v>-148211</v>
      </c>
      <c r="G190" s="15">
        <v>0</v>
      </c>
      <c r="H190" s="17">
        <f t="shared" si="18"/>
        <v>40</v>
      </c>
      <c r="I190" s="22">
        <v>40</v>
      </c>
      <c r="J190" s="17">
        <f t="shared" si="16"/>
        <v>100</v>
      </c>
    </row>
    <row r="191" spans="1:10" x14ac:dyDescent="0.3">
      <c r="A191" s="5"/>
      <c r="C191" s="8"/>
      <c r="D191" s="18" t="s">
        <v>144</v>
      </c>
      <c r="E191" s="14">
        <v>0</v>
      </c>
      <c r="F191" s="21">
        <v>5174</v>
      </c>
      <c r="G191" s="15">
        <v>0</v>
      </c>
      <c r="H191" s="17">
        <f t="shared" si="18"/>
        <v>5174</v>
      </c>
      <c r="I191" s="22">
        <v>5174</v>
      </c>
      <c r="J191" s="17">
        <f t="shared" si="16"/>
        <v>100</v>
      </c>
    </row>
    <row r="192" spans="1:10" x14ac:dyDescent="0.3">
      <c r="A192" s="5"/>
      <c r="C192" s="8"/>
      <c r="D192" s="18" t="s">
        <v>145</v>
      </c>
      <c r="E192" s="14">
        <v>3826461</v>
      </c>
      <c r="F192" s="21">
        <v>-1230080</v>
      </c>
      <c r="G192" s="15">
        <v>0</v>
      </c>
      <c r="H192" s="17">
        <f t="shared" si="18"/>
        <v>2596381</v>
      </c>
      <c r="I192" s="22">
        <v>2596381</v>
      </c>
      <c r="J192" s="17">
        <f t="shared" si="16"/>
        <v>100</v>
      </c>
    </row>
    <row r="193" spans="1:10" ht="16.5" customHeight="1" x14ac:dyDescent="0.3">
      <c r="A193" s="5"/>
      <c r="C193" s="8"/>
      <c r="D193" s="18" t="s">
        <v>146</v>
      </c>
      <c r="E193" s="14">
        <v>24787</v>
      </c>
      <c r="F193" s="21">
        <v>86770</v>
      </c>
      <c r="G193" s="15">
        <v>0</v>
      </c>
      <c r="H193" s="17">
        <f t="shared" si="18"/>
        <v>111557</v>
      </c>
      <c r="I193" s="22">
        <v>111557</v>
      </c>
      <c r="J193" s="17">
        <f t="shared" si="16"/>
        <v>100</v>
      </c>
    </row>
    <row r="194" spans="1:10" x14ac:dyDescent="0.3">
      <c r="A194" s="5"/>
      <c r="C194" s="8"/>
      <c r="D194" s="18" t="s">
        <v>147</v>
      </c>
      <c r="E194" s="14">
        <v>58543</v>
      </c>
      <c r="F194" s="21">
        <v>-52719</v>
      </c>
      <c r="G194" s="15">
        <v>0</v>
      </c>
      <c r="H194" s="17">
        <f t="shared" si="18"/>
        <v>5824</v>
      </c>
      <c r="I194" s="22">
        <v>5824</v>
      </c>
      <c r="J194" s="17">
        <f t="shared" si="16"/>
        <v>100</v>
      </c>
    </row>
    <row r="195" spans="1:10" x14ac:dyDescent="0.3">
      <c r="A195" s="5"/>
      <c r="C195" s="8"/>
      <c r="D195" s="18" t="s">
        <v>148</v>
      </c>
      <c r="E195" s="14">
        <v>0</v>
      </c>
      <c r="F195" s="21">
        <v>29230</v>
      </c>
      <c r="G195" s="15">
        <v>0</v>
      </c>
      <c r="H195" s="17">
        <f t="shared" si="18"/>
        <v>29230</v>
      </c>
      <c r="I195" s="22">
        <v>29230</v>
      </c>
      <c r="J195" s="17">
        <f t="shared" si="16"/>
        <v>100</v>
      </c>
    </row>
    <row r="196" spans="1:10" x14ac:dyDescent="0.3">
      <c r="A196" s="5"/>
      <c r="C196" s="8"/>
      <c r="D196" s="18" t="s">
        <v>479</v>
      </c>
      <c r="E196" s="14">
        <v>1714750</v>
      </c>
      <c r="F196" s="21">
        <v>-1714578</v>
      </c>
      <c r="G196" s="15">
        <v>0</v>
      </c>
      <c r="H196" s="17">
        <f t="shared" si="18"/>
        <v>172</v>
      </c>
      <c r="I196" s="22">
        <v>172</v>
      </c>
      <c r="J196" s="17">
        <f t="shared" si="16"/>
        <v>100</v>
      </c>
    </row>
    <row r="197" spans="1:10" x14ac:dyDescent="0.3">
      <c r="A197" s="5"/>
      <c r="C197" s="8"/>
      <c r="D197" s="18" t="s">
        <v>149</v>
      </c>
      <c r="E197" s="14">
        <v>111919</v>
      </c>
      <c r="F197" s="21">
        <v>279066</v>
      </c>
      <c r="G197" s="15">
        <v>0</v>
      </c>
      <c r="H197" s="17">
        <f t="shared" si="18"/>
        <v>390985</v>
      </c>
      <c r="I197" s="22">
        <v>390985</v>
      </c>
      <c r="J197" s="17">
        <f t="shared" si="16"/>
        <v>100</v>
      </c>
    </row>
    <row r="198" spans="1:10" ht="12.75" customHeight="1" x14ac:dyDescent="0.3">
      <c r="A198" s="5"/>
      <c r="C198" s="8"/>
      <c r="D198" s="18" t="s">
        <v>480</v>
      </c>
      <c r="E198" s="14">
        <v>3926</v>
      </c>
      <c r="F198" s="21">
        <v>-267833</v>
      </c>
      <c r="G198" s="15">
        <v>0</v>
      </c>
      <c r="H198" s="21">
        <f t="shared" si="18"/>
        <v>-263907</v>
      </c>
      <c r="I198" s="21">
        <v>-263907</v>
      </c>
      <c r="J198" s="17">
        <f t="shared" si="16"/>
        <v>100</v>
      </c>
    </row>
    <row r="199" spans="1:10" x14ac:dyDescent="0.3">
      <c r="A199" s="5"/>
      <c r="C199" s="8"/>
      <c r="D199" s="18" t="s">
        <v>401</v>
      </c>
      <c r="E199" s="14">
        <v>14452</v>
      </c>
      <c r="F199" s="21">
        <v>78410</v>
      </c>
      <c r="G199" s="15">
        <v>0</v>
      </c>
      <c r="H199" s="17">
        <f t="shared" si="18"/>
        <v>92862</v>
      </c>
      <c r="I199" s="22">
        <v>92862</v>
      </c>
      <c r="J199" s="17">
        <f t="shared" si="16"/>
        <v>100</v>
      </c>
    </row>
    <row r="200" spans="1:10" x14ac:dyDescent="0.3">
      <c r="A200" s="5"/>
      <c r="C200" s="8"/>
      <c r="D200" s="18" t="s">
        <v>150</v>
      </c>
      <c r="E200" s="14">
        <v>751910</v>
      </c>
      <c r="F200" s="21">
        <v>-631229</v>
      </c>
      <c r="G200" s="15">
        <v>0</v>
      </c>
      <c r="H200" s="17">
        <f t="shared" si="18"/>
        <v>120681</v>
      </c>
      <c r="I200" s="22">
        <v>120681</v>
      </c>
      <c r="J200" s="17">
        <f t="shared" si="16"/>
        <v>100</v>
      </c>
    </row>
    <row r="201" spans="1:10" x14ac:dyDescent="0.3">
      <c r="A201" s="5"/>
      <c r="C201" s="8"/>
      <c r="D201" s="18" t="s">
        <v>151</v>
      </c>
      <c r="E201" s="14">
        <v>272859</v>
      </c>
      <c r="F201" s="21">
        <v>-232632</v>
      </c>
      <c r="G201" s="15">
        <v>0</v>
      </c>
      <c r="H201" s="17">
        <f t="shared" si="18"/>
        <v>40227</v>
      </c>
      <c r="I201" s="22">
        <v>40227</v>
      </c>
      <c r="J201" s="17">
        <f t="shared" si="16"/>
        <v>100</v>
      </c>
    </row>
    <row r="202" spans="1:10" x14ac:dyDescent="0.3">
      <c r="A202" s="5"/>
      <c r="C202" s="8"/>
      <c r="D202" s="18" t="s">
        <v>152</v>
      </c>
      <c r="E202" s="14">
        <v>10525</v>
      </c>
      <c r="F202" s="21">
        <v>127256</v>
      </c>
      <c r="G202" s="15">
        <v>0</v>
      </c>
      <c r="H202" s="17">
        <f t="shared" si="18"/>
        <v>137781</v>
      </c>
      <c r="I202" s="22">
        <v>137781</v>
      </c>
      <c r="J202" s="17">
        <f t="shared" si="16"/>
        <v>100</v>
      </c>
    </row>
    <row r="203" spans="1:10" x14ac:dyDescent="0.3">
      <c r="A203" s="5"/>
      <c r="C203" s="8"/>
      <c r="D203" s="18" t="s">
        <v>153</v>
      </c>
      <c r="E203" s="14">
        <v>70897</v>
      </c>
      <c r="F203" s="21">
        <v>-69409</v>
      </c>
      <c r="G203" s="15">
        <v>0</v>
      </c>
      <c r="H203" s="17">
        <f t="shared" si="18"/>
        <v>1488</v>
      </c>
      <c r="I203" s="22">
        <v>1488</v>
      </c>
      <c r="J203" s="17">
        <f t="shared" si="16"/>
        <v>100</v>
      </c>
    </row>
    <row r="204" spans="1:10" x14ac:dyDescent="0.3">
      <c r="A204" s="5"/>
      <c r="C204" s="8"/>
      <c r="D204" s="18" t="s">
        <v>154</v>
      </c>
      <c r="E204" s="14">
        <v>24310</v>
      </c>
      <c r="F204" s="21">
        <v>-21370</v>
      </c>
      <c r="G204" s="15">
        <v>0</v>
      </c>
      <c r="H204" s="17">
        <f t="shared" si="18"/>
        <v>2940</v>
      </c>
      <c r="I204" s="22">
        <v>2940</v>
      </c>
      <c r="J204" s="17">
        <f t="shared" si="16"/>
        <v>100</v>
      </c>
    </row>
    <row r="205" spans="1:10" ht="15" customHeight="1" x14ac:dyDescent="0.3">
      <c r="A205" s="5"/>
      <c r="C205" s="8"/>
      <c r="D205" s="18" t="s">
        <v>155</v>
      </c>
      <c r="E205" s="14">
        <v>88578</v>
      </c>
      <c r="F205" s="21">
        <v>-81468</v>
      </c>
      <c r="G205" s="15">
        <v>0</v>
      </c>
      <c r="H205" s="17">
        <f t="shared" si="18"/>
        <v>7110</v>
      </c>
      <c r="I205" s="22">
        <v>7110</v>
      </c>
      <c r="J205" s="17">
        <f t="shared" si="16"/>
        <v>100</v>
      </c>
    </row>
    <row r="206" spans="1:10" ht="14.25" customHeight="1" x14ac:dyDescent="0.3">
      <c r="A206" s="5"/>
      <c r="C206" s="8"/>
      <c r="D206" s="18" t="s">
        <v>156</v>
      </c>
      <c r="E206" s="14">
        <v>0</v>
      </c>
      <c r="F206" s="21">
        <v>208944</v>
      </c>
      <c r="G206" s="15">
        <v>0</v>
      </c>
      <c r="H206" s="17">
        <f t="shared" si="18"/>
        <v>208944</v>
      </c>
      <c r="I206" s="22">
        <v>208944</v>
      </c>
      <c r="J206" s="17">
        <f t="shared" si="16"/>
        <v>100</v>
      </c>
    </row>
    <row r="207" spans="1:10" x14ac:dyDescent="0.3">
      <c r="A207" s="5"/>
      <c r="C207" s="8"/>
      <c r="D207" s="18" t="s">
        <v>157</v>
      </c>
      <c r="E207" s="14">
        <v>0</v>
      </c>
      <c r="F207" s="21">
        <v>201080</v>
      </c>
      <c r="G207" s="15">
        <v>0</v>
      </c>
      <c r="H207" s="17">
        <f t="shared" si="18"/>
        <v>201080</v>
      </c>
      <c r="I207" s="22">
        <v>201080</v>
      </c>
      <c r="J207" s="17">
        <f t="shared" si="16"/>
        <v>100</v>
      </c>
    </row>
    <row r="208" spans="1:10" x14ac:dyDescent="0.3">
      <c r="A208" s="5"/>
      <c r="C208" s="8"/>
      <c r="D208" s="18" t="s">
        <v>158</v>
      </c>
      <c r="E208" s="14">
        <v>0</v>
      </c>
      <c r="F208" s="21">
        <v>934088</v>
      </c>
      <c r="G208" s="15">
        <v>0</v>
      </c>
      <c r="H208" s="17">
        <f t="shared" si="18"/>
        <v>934088</v>
      </c>
      <c r="I208" s="22">
        <v>934088</v>
      </c>
      <c r="J208" s="17">
        <f t="shared" si="16"/>
        <v>100</v>
      </c>
    </row>
    <row r="209" spans="1:10" x14ac:dyDescent="0.3">
      <c r="A209" s="5"/>
      <c r="C209" s="8"/>
      <c r="D209" s="18" t="s">
        <v>159</v>
      </c>
      <c r="E209" s="14">
        <v>161368</v>
      </c>
      <c r="F209" s="21">
        <v>-160011</v>
      </c>
      <c r="G209" s="15">
        <v>0</v>
      </c>
      <c r="H209" s="17">
        <f t="shared" si="18"/>
        <v>1357</v>
      </c>
      <c r="I209" s="22">
        <v>1357</v>
      </c>
      <c r="J209" s="17">
        <f t="shared" si="16"/>
        <v>100</v>
      </c>
    </row>
    <row r="210" spans="1:10" x14ac:dyDescent="0.3">
      <c r="A210" s="5"/>
      <c r="C210" s="8"/>
      <c r="D210" s="18" t="s">
        <v>481</v>
      </c>
      <c r="E210" s="14">
        <v>96019</v>
      </c>
      <c r="F210" s="21">
        <v>257507</v>
      </c>
      <c r="G210" s="15">
        <v>0</v>
      </c>
      <c r="H210" s="17">
        <f t="shared" si="18"/>
        <v>353526</v>
      </c>
      <c r="I210" s="22">
        <v>353526</v>
      </c>
      <c r="J210" s="17">
        <f t="shared" si="16"/>
        <v>100</v>
      </c>
    </row>
    <row r="211" spans="1:10" x14ac:dyDescent="0.3">
      <c r="A211" s="5"/>
      <c r="C211" s="8"/>
      <c r="D211" s="18" t="s">
        <v>160</v>
      </c>
      <c r="E211" s="14">
        <v>281334</v>
      </c>
      <c r="F211" s="21">
        <v>-202328</v>
      </c>
      <c r="G211" s="15">
        <v>0</v>
      </c>
      <c r="H211" s="17">
        <f t="shared" si="18"/>
        <v>79006</v>
      </c>
      <c r="I211" s="22">
        <v>79006</v>
      </c>
      <c r="J211" s="17">
        <f t="shared" si="16"/>
        <v>100</v>
      </c>
    </row>
    <row r="212" spans="1:10" x14ac:dyDescent="0.3">
      <c r="A212" s="5"/>
      <c r="C212" s="8"/>
      <c r="D212" s="18" t="s">
        <v>161</v>
      </c>
      <c r="E212" s="14">
        <v>0</v>
      </c>
      <c r="F212" s="21">
        <v>21436</v>
      </c>
      <c r="G212" s="15">
        <v>0</v>
      </c>
      <c r="H212" s="17">
        <f t="shared" si="18"/>
        <v>21436</v>
      </c>
      <c r="I212" s="22">
        <v>21436</v>
      </c>
      <c r="J212" s="17">
        <f t="shared" si="16"/>
        <v>100</v>
      </c>
    </row>
    <row r="213" spans="1:10" x14ac:dyDescent="0.3">
      <c r="A213" s="5"/>
      <c r="C213" s="8"/>
      <c r="D213" s="18" t="s">
        <v>162</v>
      </c>
      <c r="E213" s="14">
        <v>164771</v>
      </c>
      <c r="F213" s="21">
        <v>-31491</v>
      </c>
      <c r="G213" s="15">
        <v>0</v>
      </c>
      <c r="H213" s="17">
        <f t="shared" si="18"/>
        <v>133280</v>
      </c>
      <c r="I213" s="22">
        <v>133280</v>
      </c>
      <c r="J213" s="17">
        <f t="shared" si="16"/>
        <v>100</v>
      </c>
    </row>
    <row r="214" spans="1:10" x14ac:dyDescent="0.3">
      <c r="A214" s="5"/>
      <c r="C214" s="8"/>
      <c r="D214" s="18" t="s">
        <v>163</v>
      </c>
      <c r="E214" s="14">
        <v>36187</v>
      </c>
      <c r="F214" s="21">
        <v>-5663</v>
      </c>
      <c r="G214" s="15">
        <v>0</v>
      </c>
      <c r="H214" s="17">
        <f t="shared" si="18"/>
        <v>30524</v>
      </c>
      <c r="I214" s="22">
        <v>30524</v>
      </c>
      <c r="J214" s="17">
        <f t="shared" si="16"/>
        <v>100</v>
      </c>
    </row>
    <row r="215" spans="1:10" x14ac:dyDescent="0.3">
      <c r="A215" s="5"/>
      <c r="C215" s="8"/>
      <c r="D215" s="18" t="s">
        <v>482</v>
      </c>
      <c r="E215" s="14">
        <v>11797</v>
      </c>
      <c r="F215" s="21">
        <v>-11767</v>
      </c>
      <c r="G215" s="15">
        <v>0</v>
      </c>
      <c r="H215" s="17">
        <f t="shared" si="18"/>
        <v>30</v>
      </c>
      <c r="I215" s="22">
        <v>30</v>
      </c>
      <c r="J215" s="17">
        <f t="shared" si="16"/>
        <v>100</v>
      </c>
    </row>
    <row r="216" spans="1:10" x14ac:dyDescent="0.3">
      <c r="A216" s="5"/>
      <c r="C216" s="8"/>
      <c r="D216" s="18" t="s">
        <v>164</v>
      </c>
      <c r="E216" s="14">
        <v>61898</v>
      </c>
      <c r="F216" s="21">
        <v>-61804</v>
      </c>
      <c r="G216" s="15">
        <v>0</v>
      </c>
      <c r="H216" s="17">
        <f>+E216+F216+G216</f>
        <v>94</v>
      </c>
      <c r="I216" s="22">
        <v>94</v>
      </c>
      <c r="J216" s="17">
        <f t="shared" si="16"/>
        <v>100</v>
      </c>
    </row>
    <row r="217" spans="1:10" ht="16.5" customHeight="1" x14ac:dyDescent="0.3">
      <c r="A217" s="5"/>
      <c r="C217" s="8"/>
      <c r="D217" s="18" t="s">
        <v>165</v>
      </c>
      <c r="E217" s="14">
        <v>11701</v>
      </c>
      <c r="F217" s="21">
        <v>-11261</v>
      </c>
      <c r="G217" s="15">
        <v>0</v>
      </c>
      <c r="H217" s="17">
        <f t="shared" si="18"/>
        <v>440</v>
      </c>
      <c r="I217" s="22">
        <v>440</v>
      </c>
      <c r="J217" s="17">
        <f t="shared" si="16"/>
        <v>100</v>
      </c>
    </row>
    <row r="218" spans="1:10" ht="15.75" customHeight="1" x14ac:dyDescent="0.3">
      <c r="A218" s="5"/>
      <c r="C218" s="8"/>
      <c r="D218" s="18" t="s">
        <v>166</v>
      </c>
      <c r="E218" s="14">
        <v>0</v>
      </c>
      <c r="F218" s="21">
        <v>479808</v>
      </c>
      <c r="G218" s="15">
        <v>0</v>
      </c>
      <c r="H218" s="17">
        <f t="shared" si="18"/>
        <v>479808</v>
      </c>
      <c r="I218" s="22">
        <v>479808</v>
      </c>
      <c r="J218" s="17">
        <f t="shared" si="16"/>
        <v>100</v>
      </c>
    </row>
    <row r="219" spans="1:10" x14ac:dyDescent="0.3">
      <c r="A219" s="5"/>
      <c r="C219" s="8"/>
      <c r="D219" s="18" t="s">
        <v>167</v>
      </c>
      <c r="E219" s="14">
        <v>0</v>
      </c>
      <c r="F219" s="21">
        <v>179622</v>
      </c>
      <c r="G219" s="15">
        <v>0</v>
      </c>
      <c r="H219" s="17">
        <f t="shared" si="18"/>
        <v>179622</v>
      </c>
      <c r="I219" s="22">
        <v>179622</v>
      </c>
      <c r="J219" s="17">
        <f t="shared" si="16"/>
        <v>100</v>
      </c>
    </row>
    <row r="220" spans="1:10" x14ac:dyDescent="0.3">
      <c r="A220" s="5"/>
      <c r="C220" s="8"/>
      <c r="D220" s="18" t="s">
        <v>483</v>
      </c>
      <c r="E220" s="14">
        <v>0</v>
      </c>
      <c r="F220" s="21">
        <v>3773472</v>
      </c>
      <c r="G220" s="15">
        <v>0</v>
      </c>
      <c r="H220" s="17">
        <f t="shared" si="18"/>
        <v>3773472</v>
      </c>
      <c r="I220" s="22">
        <v>3773472</v>
      </c>
      <c r="J220" s="17">
        <f t="shared" si="16"/>
        <v>100</v>
      </c>
    </row>
    <row r="221" spans="1:10" x14ac:dyDescent="0.3">
      <c r="A221" s="5"/>
      <c r="C221" s="8"/>
      <c r="D221" s="18" t="s">
        <v>484</v>
      </c>
      <c r="E221" s="14">
        <v>331355</v>
      </c>
      <c r="F221" s="21">
        <v>1537468</v>
      </c>
      <c r="G221" s="15">
        <v>0</v>
      </c>
      <c r="H221" s="17">
        <f t="shared" si="18"/>
        <v>1868823</v>
      </c>
      <c r="I221" s="22">
        <v>1868823</v>
      </c>
      <c r="J221" s="17">
        <f t="shared" si="16"/>
        <v>100</v>
      </c>
    </row>
    <row r="222" spans="1:10" x14ac:dyDescent="0.3">
      <c r="A222" s="5"/>
      <c r="C222" s="8"/>
      <c r="D222" s="18" t="s">
        <v>168</v>
      </c>
      <c r="E222" s="14">
        <v>94652</v>
      </c>
      <c r="F222" s="21">
        <v>2302864</v>
      </c>
      <c r="G222" s="15">
        <v>0</v>
      </c>
      <c r="H222" s="17">
        <f t="shared" si="18"/>
        <v>2397516</v>
      </c>
      <c r="I222" s="22">
        <v>2397516</v>
      </c>
      <c r="J222" s="17">
        <f t="shared" si="16"/>
        <v>100</v>
      </c>
    </row>
    <row r="223" spans="1:10" x14ac:dyDescent="0.3">
      <c r="A223" s="5"/>
      <c r="C223" s="8"/>
      <c r="D223" s="18" t="s">
        <v>169</v>
      </c>
      <c r="E223" s="14">
        <v>1658910</v>
      </c>
      <c r="F223" s="21">
        <v>-155086</v>
      </c>
      <c r="G223" s="15">
        <v>0</v>
      </c>
      <c r="H223" s="17">
        <f t="shared" si="18"/>
        <v>1503824</v>
      </c>
      <c r="I223" s="22">
        <v>1503824</v>
      </c>
      <c r="J223" s="17">
        <f t="shared" si="16"/>
        <v>100</v>
      </c>
    </row>
    <row r="224" spans="1:10" x14ac:dyDescent="0.3">
      <c r="A224" s="5"/>
      <c r="C224" s="8"/>
      <c r="D224" s="18" t="s">
        <v>170</v>
      </c>
      <c r="E224" s="14">
        <v>772962</v>
      </c>
      <c r="F224" s="21">
        <v>-763134</v>
      </c>
      <c r="G224" s="15">
        <v>0</v>
      </c>
      <c r="H224" s="17">
        <f t="shared" si="18"/>
        <v>9828</v>
      </c>
      <c r="I224" s="22">
        <v>9828</v>
      </c>
      <c r="J224" s="17">
        <f t="shared" si="16"/>
        <v>100</v>
      </c>
    </row>
    <row r="225" spans="1:10" x14ac:dyDescent="0.3">
      <c r="A225" s="5"/>
      <c r="C225" s="8"/>
      <c r="D225" s="18" t="s">
        <v>171</v>
      </c>
      <c r="E225" s="14">
        <v>174533</v>
      </c>
      <c r="F225" s="21">
        <v>-174095</v>
      </c>
      <c r="G225" s="15">
        <v>0</v>
      </c>
      <c r="H225" s="17">
        <f t="shared" si="18"/>
        <v>438</v>
      </c>
      <c r="I225" s="22">
        <v>438</v>
      </c>
      <c r="J225" s="17">
        <f t="shared" si="16"/>
        <v>100</v>
      </c>
    </row>
    <row r="226" spans="1:10" x14ac:dyDescent="0.3">
      <c r="A226" s="5"/>
      <c r="C226" s="8"/>
      <c r="D226" s="18" t="s">
        <v>172</v>
      </c>
      <c r="E226" s="14">
        <v>108787</v>
      </c>
      <c r="F226" s="21">
        <v>-76046</v>
      </c>
      <c r="G226" s="15">
        <v>0</v>
      </c>
      <c r="H226" s="17">
        <f t="shared" si="18"/>
        <v>32741</v>
      </c>
      <c r="I226" s="22">
        <v>32741</v>
      </c>
      <c r="J226" s="17">
        <f t="shared" si="16"/>
        <v>100</v>
      </c>
    </row>
    <row r="227" spans="1:10" ht="15.75" customHeight="1" x14ac:dyDescent="0.3">
      <c r="A227" s="5"/>
      <c r="C227" s="8"/>
      <c r="D227" s="18" t="s">
        <v>173</v>
      </c>
      <c r="E227" s="14">
        <v>3322</v>
      </c>
      <c r="F227" s="21">
        <v>-2587</v>
      </c>
      <c r="G227" s="15">
        <v>0</v>
      </c>
      <c r="H227" s="17">
        <f t="shared" si="18"/>
        <v>735</v>
      </c>
      <c r="I227" s="22">
        <v>735</v>
      </c>
      <c r="J227" s="17">
        <f t="shared" ref="J227:J246" si="19">IF(I227=0,0,IF(H227=0,100,I227/H227*100))</f>
        <v>100</v>
      </c>
    </row>
    <row r="228" spans="1:10" ht="15" customHeight="1" x14ac:dyDescent="0.3">
      <c r="A228" s="5"/>
      <c r="C228" s="8"/>
      <c r="D228" s="18" t="s">
        <v>174</v>
      </c>
      <c r="E228" s="14">
        <v>0</v>
      </c>
      <c r="F228" s="21">
        <v>110544</v>
      </c>
      <c r="G228" s="15">
        <v>0</v>
      </c>
      <c r="H228" s="17">
        <f t="shared" si="18"/>
        <v>110544</v>
      </c>
      <c r="I228" s="22">
        <v>110544</v>
      </c>
      <c r="J228" s="17">
        <f t="shared" si="19"/>
        <v>100</v>
      </c>
    </row>
    <row r="229" spans="1:10" ht="15" customHeight="1" x14ac:dyDescent="0.3">
      <c r="A229" s="5"/>
      <c r="C229" s="8"/>
      <c r="D229" s="18" t="s">
        <v>175</v>
      </c>
      <c r="E229" s="14">
        <v>1971</v>
      </c>
      <c r="F229" s="21">
        <v>150181</v>
      </c>
      <c r="G229" s="15">
        <v>0</v>
      </c>
      <c r="H229" s="17">
        <f t="shared" si="18"/>
        <v>152152</v>
      </c>
      <c r="I229" s="22">
        <v>152152</v>
      </c>
      <c r="J229" s="17">
        <f t="shared" si="19"/>
        <v>100</v>
      </c>
    </row>
    <row r="230" spans="1:10" ht="15" customHeight="1" x14ac:dyDescent="0.3">
      <c r="A230" s="5"/>
      <c r="C230" s="8"/>
      <c r="D230" s="18" t="s">
        <v>485</v>
      </c>
      <c r="E230" s="14">
        <v>0</v>
      </c>
      <c r="F230" s="21">
        <v>1187</v>
      </c>
      <c r="G230" s="15">
        <v>0</v>
      </c>
      <c r="H230" s="17">
        <f t="shared" si="18"/>
        <v>1187</v>
      </c>
      <c r="I230" s="22">
        <v>1187</v>
      </c>
      <c r="J230" s="17">
        <f t="shared" si="19"/>
        <v>100</v>
      </c>
    </row>
    <row r="231" spans="1:10" ht="15" customHeight="1" x14ac:dyDescent="0.3">
      <c r="A231" s="5"/>
      <c r="C231" s="8"/>
      <c r="D231" s="18" t="s">
        <v>486</v>
      </c>
      <c r="E231" s="14">
        <v>0</v>
      </c>
      <c r="F231" s="21">
        <v>19020</v>
      </c>
      <c r="G231" s="15">
        <v>0</v>
      </c>
      <c r="H231" s="17">
        <f t="shared" si="18"/>
        <v>19020</v>
      </c>
      <c r="I231" s="22">
        <v>19020</v>
      </c>
      <c r="J231" s="17">
        <f t="shared" si="19"/>
        <v>100</v>
      </c>
    </row>
    <row r="232" spans="1:10" x14ac:dyDescent="0.3">
      <c r="A232" s="5"/>
      <c r="C232" s="8"/>
      <c r="D232" s="18" t="s">
        <v>176</v>
      </c>
      <c r="E232" s="14">
        <v>51865</v>
      </c>
      <c r="F232" s="21">
        <v>-38839</v>
      </c>
      <c r="G232" s="15">
        <v>0</v>
      </c>
      <c r="H232" s="17">
        <f t="shared" si="18"/>
        <v>13026</v>
      </c>
      <c r="I232" s="22">
        <v>13026</v>
      </c>
      <c r="J232" s="17">
        <f t="shared" si="19"/>
        <v>100</v>
      </c>
    </row>
    <row r="233" spans="1:10" x14ac:dyDescent="0.3">
      <c r="A233" s="5"/>
      <c r="C233" s="8"/>
      <c r="D233" s="18" t="s">
        <v>177</v>
      </c>
      <c r="E233" s="14">
        <v>148696</v>
      </c>
      <c r="F233" s="21">
        <v>-140412</v>
      </c>
      <c r="G233" s="15">
        <v>0</v>
      </c>
      <c r="H233" s="17">
        <f t="shared" si="18"/>
        <v>8284</v>
      </c>
      <c r="I233" s="22">
        <v>8284</v>
      </c>
      <c r="J233" s="17">
        <f t="shared" si="19"/>
        <v>100</v>
      </c>
    </row>
    <row r="234" spans="1:10" ht="17.25" customHeight="1" x14ac:dyDescent="0.3">
      <c r="A234" s="5"/>
      <c r="C234" s="8"/>
      <c r="D234" s="18" t="s">
        <v>178</v>
      </c>
      <c r="E234" s="14">
        <v>17918</v>
      </c>
      <c r="F234" s="21">
        <v>254218</v>
      </c>
      <c r="G234" s="15">
        <v>0</v>
      </c>
      <c r="H234" s="17">
        <f t="shared" si="18"/>
        <v>272136</v>
      </c>
      <c r="I234" s="22">
        <v>272136</v>
      </c>
      <c r="J234" s="17">
        <f t="shared" si="19"/>
        <v>100</v>
      </c>
    </row>
    <row r="235" spans="1:10" x14ac:dyDescent="0.3">
      <c r="A235" s="5"/>
      <c r="C235" s="8"/>
      <c r="D235" s="18" t="s">
        <v>179</v>
      </c>
      <c r="E235" s="14">
        <v>0</v>
      </c>
      <c r="F235" s="21">
        <v>148575</v>
      </c>
      <c r="G235" s="15">
        <v>0</v>
      </c>
      <c r="H235" s="17">
        <f>+E235+F235+G235</f>
        <v>148575</v>
      </c>
      <c r="I235" s="22">
        <v>148575</v>
      </c>
      <c r="J235" s="17">
        <f t="shared" si="19"/>
        <v>100</v>
      </c>
    </row>
    <row r="236" spans="1:10" x14ac:dyDescent="0.3">
      <c r="A236" s="5"/>
      <c r="C236" s="8"/>
      <c r="D236" s="18" t="s">
        <v>180</v>
      </c>
      <c r="E236" s="14">
        <v>0</v>
      </c>
      <c r="F236" s="21">
        <v>5343451</v>
      </c>
      <c r="G236" s="15">
        <v>0</v>
      </c>
      <c r="H236" s="17">
        <f t="shared" si="18"/>
        <v>5343451</v>
      </c>
      <c r="I236" s="22">
        <v>5343451</v>
      </c>
      <c r="J236" s="17">
        <f t="shared" si="19"/>
        <v>100</v>
      </c>
    </row>
    <row r="237" spans="1:10" x14ac:dyDescent="0.3">
      <c r="A237" s="5"/>
      <c r="D237" s="18" t="s">
        <v>181</v>
      </c>
      <c r="E237" s="14">
        <v>294706</v>
      </c>
      <c r="F237" s="21">
        <v>-279248</v>
      </c>
      <c r="G237" s="15">
        <v>0</v>
      </c>
      <c r="H237" s="17">
        <f t="shared" si="18"/>
        <v>15458</v>
      </c>
      <c r="I237" s="22">
        <v>15458</v>
      </c>
      <c r="J237" s="17">
        <f t="shared" si="19"/>
        <v>100</v>
      </c>
    </row>
    <row r="238" spans="1:10" x14ac:dyDescent="0.3">
      <c r="A238" s="5"/>
      <c r="D238" s="18" t="s">
        <v>182</v>
      </c>
      <c r="E238" s="14">
        <v>81884</v>
      </c>
      <c r="F238" s="21">
        <v>-69419</v>
      </c>
      <c r="G238" s="15">
        <v>0</v>
      </c>
      <c r="H238" s="17">
        <f t="shared" si="18"/>
        <v>12465</v>
      </c>
      <c r="I238" s="22">
        <v>12465</v>
      </c>
      <c r="J238" s="17">
        <f t="shared" si="19"/>
        <v>100</v>
      </c>
    </row>
    <row r="239" spans="1:10" x14ac:dyDescent="0.3">
      <c r="A239" s="5"/>
      <c r="D239" s="18" t="s">
        <v>183</v>
      </c>
      <c r="E239" s="14">
        <v>3391246</v>
      </c>
      <c r="F239" s="21">
        <v>-2827292</v>
      </c>
      <c r="G239" s="15">
        <v>0</v>
      </c>
      <c r="H239" s="17">
        <f t="shared" si="18"/>
        <v>563954</v>
      </c>
      <c r="I239" s="22">
        <v>563954</v>
      </c>
      <c r="J239" s="17">
        <f t="shared" si="19"/>
        <v>100</v>
      </c>
    </row>
    <row r="240" spans="1:10" x14ac:dyDescent="0.3">
      <c r="A240" s="5"/>
      <c r="D240" s="18" t="s">
        <v>184</v>
      </c>
      <c r="E240" s="14">
        <v>8378</v>
      </c>
      <c r="F240" s="21">
        <v>685648</v>
      </c>
      <c r="G240" s="15">
        <v>0</v>
      </c>
      <c r="H240" s="17">
        <f t="shared" si="18"/>
        <v>694026</v>
      </c>
      <c r="I240" s="22">
        <v>694026</v>
      </c>
      <c r="J240" s="17">
        <f t="shared" si="19"/>
        <v>100</v>
      </c>
    </row>
    <row r="241" spans="1:10" x14ac:dyDescent="0.3">
      <c r="A241" s="5"/>
      <c r="D241" s="18" t="s">
        <v>185</v>
      </c>
      <c r="E241" s="14">
        <v>5135</v>
      </c>
      <c r="F241" s="21">
        <v>-5135</v>
      </c>
      <c r="G241" s="15">
        <v>0</v>
      </c>
      <c r="H241" s="17">
        <v>0</v>
      </c>
      <c r="I241" s="22">
        <v>0</v>
      </c>
      <c r="J241" s="17">
        <f t="shared" si="19"/>
        <v>0</v>
      </c>
    </row>
    <row r="242" spans="1:10" x14ac:dyDescent="0.3">
      <c r="A242" s="5"/>
      <c r="D242" s="18" t="s">
        <v>186</v>
      </c>
      <c r="E242" s="14">
        <v>288155</v>
      </c>
      <c r="F242" s="21">
        <v>-288155</v>
      </c>
      <c r="G242" s="15">
        <v>0</v>
      </c>
      <c r="H242" s="17">
        <f t="shared" si="18"/>
        <v>0</v>
      </c>
      <c r="I242" s="22">
        <v>0</v>
      </c>
      <c r="J242" s="17">
        <f t="shared" si="19"/>
        <v>0</v>
      </c>
    </row>
    <row r="243" spans="1:10" ht="15" customHeight="1" x14ac:dyDescent="0.3">
      <c r="A243" s="5"/>
      <c r="D243" s="18" t="s">
        <v>187</v>
      </c>
      <c r="E243" s="14">
        <v>258183</v>
      </c>
      <c r="F243" s="21">
        <v>-258183</v>
      </c>
      <c r="G243" s="15">
        <v>0</v>
      </c>
      <c r="H243" s="17">
        <f t="shared" si="18"/>
        <v>0</v>
      </c>
      <c r="I243" s="22">
        <v>0</v>
      </c>
      <c r="J243" s="17">
        <f t="shared" si="19"/>
        <v>0</v>
      </c>
    </row>
    <row r="244" spans="1:10" ht="15" customHeight="1" x14ac:dyDescent="0.3">
      <c r="A244" s="5"/>
      <c r="D244" s="18" t="s">
        <v>185</v>
      </c>
      <c r="E244" s="14">
        <v>11495</v>
      </c>
      <c r="F244" s="21">
        <v>2330</v>
      </c>
      <c r="G244" s="15">
        <v>0</v>
      </c>
      <c r="H244" s="17">
        <f t="shared" si="18"/>
        <v>13825</v>
      </c>
      <c r="I244" s="22">
        <v>13825</v>
      </c>
      <c r="J244" s="17">
        <f t="shared" si="19"/>
        <v>100</v>
      </c>
    </row>
    <row r="245" spans="1:10" ht="15" customHeight="1" x14ac:dyDescent="0.3">
      <c r="A245" s="5"/>
      <c r="D245" s="18" t="s">
        <v>186</v>
      </c>
      <c r="E245" s="14">
        <v>39558</v>
      </c>
      <c r="F245" s="21">
        <v>-17477</v>
      </c>
      <c r="G245" s="15">
        <v>0</v>
      </c>
      <c r="H245" s="17">
        <f t="shared" si="18"/>
        <v>22081</v>
      </c>
      <c r="I245" s="22">
        <v>22081</v>
      </c>
      <c r="J245" s="17">
        <f t="shared" si="19"/>
        <v>100</v>
      </c>
    </row>
    <row r="246" spans="1:10" ht="15" customHeight="1" x14ac:dyDescent="0.3">
      <c r="A246" s="5"/>
      <c r="D246" s="18" t="s">
        <v>187</v>
      </c>
      <c r="E246" s="14">
        <v>100185</v>
      </c>
      <c r="F246" s="21">
        <v>-24555</v>
      </c>
      <c r="G246" s="15">
        <v>0</v>
      </c>
      <c r="H246" s="17">
        <f t="shared" si="18"/>
        <v>75630</v>
      </c>
      <c r="I246" s="22">
        <v>75630</v>
      </c>
      <c r="J246" s="17">
        <f t="shared" si="19"/>
        <v>100</v>
      </c>
    </row>
    <row r="247" spans="1:10" x14ac:dyDescent="0.3">
      <c r="A247" s="5"/>
      <c r="D247" s="31" t="s">
        <v>188</v>
      </c>
      <c r="E247" s="32">
        <v>584757</v>
      </c>
      <c r="F247" s="32">
        <f>+F248</f>
        <v>213437</v>
      </c>
      <c r="G247" s="32">
        <v>0</v>
      </c>
      <c r="H247" s="33">
        <f>SUM(H248)</f>
        <v>798194</v>
      </c>
      <c r="I247" s="33">
        <f>SUM(I248)</f>
        <v>798194</v>
      </c>
      <c r="J247" s="32">
        <f t="shared" ref="J247:J297" si="20">IF(I247=0,0,IF(H247=0,100,I247/H247*100))</f>
        <v>100</v>
      </c>
    </row>
    <row r="248" spans="1:10" x14ac:dyDescent="0.3">
      <c r="A248" s="5"/>
      <c r="D248" s="18" t="s">
        <v>189</v>
      </c>
      <c r="E248" s="14">
        <v>584757</v>
      </c>
      <c r="F248" s="15">
        <v>213437</v>
      </c>
      <c r="G248" s="15">
        <v>0</v>
      </c>
      <c r="H248" s="17">
        <f t="shared" ref="H248" si="21">+E248+F248+G248</f>
        <v>798194</v>
      </c>
      <c r="I248" s="22">
        <v>798194</v>
      </c>
      <c r="J248" s="17">
        <f t="shared" si="20"/>
        <v>100</v>
      </c>
    </row>
    <row r="249" spans="1:10" x14ac:dyDescent="0.3">
      <c r="D249" s="31" t="s">
        <v>190</v>
      </c>
      <c r="E249" s="32">
        <v>76452400</v>
      </c>
      <c r="F249" s="33">
        <f>F250+F267+F274+F298+F311+F320</f>
        <v>56022258.459999993</v>
      </c>
      <c r="G249" s="32">
        <v>0</v>
      </c>
      <c r="H249" s="33">
        <f>H250+H267+H274+H298+H311+H320</f>
        <v>132474658.45999999</v>
      </c>
      <c r="I249" s="33">
        <f>I250+I267+I274+I298+I311+I320</f>
        <v>132474658.45999999</v>
      </c>
      <c r="J249" s="32">
        <f t="shared" si="20"/>
        <v>100</v>
      </c>
    </row>
    <row r="250" spans="1:10" x14ac:dyDescent="0.3">
      <c r="D250" s="31" t="s">
        <v>191</v>
      </c>
      <c r="E250" s="32">
        <v>1950400</v>
      </c>
      <c r="F250" s="33">
        <f>SUM(F251:F266)</f>
        <v>534655.06000000006</v>
      </c>
      <c r="G250" s="32">
        <v>0</v>
      </c>
      <c r="H250" s="33">
        <f>SUM(H251:H266)</f>
        <v>2485055.06</v>
      </c>
      <c r="I250" s="33">
        <f>SUM(I251:I266)</f>
        <v>2485055.06</v>
      </c>
      <c r="J250" s="32">
        <f t="shared" si="20"/>
        <v>100</v>
      </c>
    </row>
    <row r="251" spans="1:10" x14ac:dyDescent="0.3">
      <c r="D251" s="18" t="s">
        <v>192</v>
      </c>
      <c r="E251" s="14">
        <v>0</v>
      </c>
      <c r="F251" s="21">
        <v>31049</v>
      </c>
      <c r="G251" s="15">
        <v>0</v>
      </c>
      <c r="H251" s="17">
        <f t="shared" ref="H251:H316" si="22">+E251+F251+G251</f>
        <v>31049</v>
      </c>
      <c r="I251" s="22">
        <v>31049</v>
      </c>
      <c r="J251" s="17">
        <f t="shared" si="20"/>
        <v>100</v>
      </c>
    </row>
    <row r="252" spans="1:10" x14ac:dyDescent="0.3">
      <c r="D252" s="18" t="s">
        <v>193</v>
      </c>
      <c r="E252" s="14">
        <v>29064</v>
      </c>
      <c r="F252" s="21">
        <v>38423</v>
      </c>
      <c r="G252" s="15">
        <v>0</v>
      </c>
      <c r="H252" s="17">
        <f t="shared" si="22"/>
        <v>67487</v>
      </c>
      <c r="I252" s="22">
        <v>67487</v>
      </c>
      <c r="J252" s="17">
        <f t="shared" si="20"/>
        <v>100</v>
      </c>
    </row>
    <row r="253" spans="1:10" x14ac:dyDescent="0.3">
      <c r="D253" s="18" t="s">
        <v>194</v>
      </c>
      <c r="E253" s="14">
        <v>90714</v>
      </c>
      <c r="F253" s="21">
        <v>363460</v>
      </c>
      <c r="G253" s="15">
        <v>0</v>
      </c>
      <c r="H253" s="17">
        <f t="shared" si="22"/>
        <v>454174</v>
      </c>
      <c r="I253" s="22">
        <v>454174</v>
      </c>
      <c r="J253" s="17">
        <f t="shared" si="20"/>
        <v>100</v>
      </c>
    </row>
    <row r="254" spans="1:10" x14ac:dyDescent="0.3">
      <c r="D254" s="18" t="s">
        <v>195</v>
      </c>
      <c r="E254" s="14">
        <v>5283</v>
      </c>
      <c r="F254" s="21">
        <v>30066</v>
      </c>
      <c r="G254" s="15">
        <v>0</v>
      </c>
      <c r="H254" s="17">
        <f t="shared" si="22"/>
        <v>35349</v>
      </c>
      <c r="I254" s="22">
        <v>35349</v>
      </c>
      <c r="J254" s="17">
        <f t="shared" si="20"/>
        <v>100</v>
      </c>
    </row>
    <row r="255" spans="1:10" x14ac:dyDescent="0.3">
      <c r="D255" s="18" t="s">
        <v>196</v>
      </c>
      <c r="E255" s="14">
        <v>9662</v>
      </c>
      <c r="F255" s="21">
        <v>-3786</v>
      </c>
      <c r="G255" s="15">
        <v>0</v>
      </c>
      <c r="H255" s="17">
        <f t="shared" si="22"/>
        <v>5876</v>
      </c>
      <c r="I255" s="22">
        <v>5876</v>
      </c>
      <c r="J255" s="17">
        <f t="shared" si="20"/>
        <v>100</v>
      </c>
    </row>
    <row r="256" spans="1:10" x14ac:dyDescent="0.3">
      <c r="D256" s="18" t="s">
        <v>197</v>
      </c>
      <c r="E256" s="14">
        <v>57545</v>
      </c>
      <c r="F256" s="21">
        <v>-4667</v>
      </c>
      <c r="G256" s="15">
        <v>0</v>
      </c>
      <c r="H256" s="17">
        <f t="shared" si="22"/>
        <v>52878</v>
      </c>
      <c r="I256" s="22">
        <v>52878</v>
      </c>
      <c r="J256" s="17">
        <f t="shared" si="20"/>
        <v>100</v>
      </c>
    </row>
    <row r="257" spans="1:10" x14ac:dyDescent="0.3">
      <c r="D257" s="18" t="s">
        <v>198</v>
      </c>
      <c r="E257" s="14">
        <v>77285</v>
      </c>
      <c r="F257" s="21">
        <v>5869</v>
      </c>
      <c r="G257" s="15">
        <v>0</v>
      </c>
      <c r="H257" s="17">
        <f t="shared" si="22"/>
        <v>83154</v>
      </c>
      <c r="I257" s="22">
        <v>83154</v>
      </c>
      <c r="J257" s="17">
        <f t="shared" si="20"/>
        <v>100</v>
      </c>
    </row>
    <row r="258" spans="1:10" x14ac:dyDescent="0.3">
      <c r="D258" s="18" t="s">
        <v>199</v>
      </c>
      <c r="E258" s="14">
        <v>24374</v>
      </c>
      <c r="F258" s="21">
        <v>-9551</v>
      </c>
      <c r="G258" s="15">
        <v>0</v>
      </c>
      <c r="H258" s="17">
        <f t="shared" si="22"/>
        <v>14823</v>
      </c>
      <c r="I258" s="22">
        <v>14823</v>
      </c>
      <c r="J258" s="17">
        <f t="shared" si="20"/>
        <v>100</v>
      </c>
    </row>
    <row r="259" spans="1:10" x14ac:dyDescent="0.3">
      <c r="D259" s="18" t="s">
        <v>200</v>
      </c>
      <c r="E259" s="14">
        <v>5284</v>
      </c>
      <c r="F259" s="21">
        <v>9713</v>
      </c>
      <c r="G259" s="15">
        <v>0</v>
      </c>
      <c r="H259" s="17">
        <f t="shared" si="22"/>
        <v>14997</v>
      </c>
      <c r="I259" s="22">
        <v>14997</v>
      </c>
      <c r="J259" s="17">
        <f t="shared" si="20"/>
        <v>100</v>
      </c>
    </row>
    <row r="260" spans="1:10" x14ac:dyDescent="0.3">
      <c r="D260" s="18" t="s">
        <v>201</v>
      </c>
      <c r="E260" s="14">
        <v>819377</v>
      </c>
      <c r="F260" s="21">
        <v>-24226</v>
      </c>
      <c r="G260" s="15">
        <v>0</v>
      </c>
      <c r="H260" s="17">
        <f t="shared" si="22"/>
        <v>795151</v>
      </c>
      <c r="I260" s="22">
        <v>795151</v>
      </c>
      <c r="J260" s="17">
        <f t="shared" si="20"/>
        <v>100</v>
      </c>
    </row>
    <row r="261" spans="1:10" x14ac:dyDescent="0.3">
      <c r="D261" s="18" t="s">
        <v>202</v>
      </c>
      <c r="E261" s="14">
        <v>20914</v>
      </c>
      <c r="F261" s="21">
        <v>10818</v>
      </c>
      <c r="G261" s="15">
        <v>0</v>
      </c>
      <c r="H261" s="17">
        <f t="shared" si="22"/>
        <v>31732</v>
      </c>
      <c r="I261" s="22">
        <v>31732</v>
      </c>
      <c r="J261" s="17">
        <f t="shared" si="20"/>
        <v>100</v>
      </c>
    </row>
    <row r="262" spans="1:10" x14ac:dyDescent="0.3">
      <c r="D262" s="18" t="s">
        <v>203</v>
      </c>
      <c r="E262" s="14">
        <v>971</v>
      </c>
      <c r="F262" s="21">
        <v>9649</v>
      </c>
      <c r="G262" s="15">
        <v>0</v>
      </c>
      <c r="H262" s="17">
        <f t="shared" si="22"/>
        <v>10620</v>
      </c>
      <c r="I262" s="22">
        <v>10620</v>
      </c>
      <c r="J262" s="17">
        <f t="shared" si="20"/>
        <v>100</v>
      </c>
    </row>
    <row r="263" spans="1:10" x14ac:dyDescent="0.3">
      <c r="D263" s="18" t="s">
        <v>204</v>
      </c>
      <c r="E263" s="14">
        <v>209323</v>
      </c>
      <c r="F263" s="21">
        <v>99048</v>
      </c>
      <c r="G263" s="15">
        <v>0</v>
      </c>
      <c r="H263" s="17">
        <f t="shared" si="22"/>
        <v>308371</v>
      </c>
      <c r="I263" s="22">
        <v>308371</v>
      </c>
      <c r="J263" s="17">
        <f t="shared" si="20"/>
        <v>100</v>
      </c>
    </row>
    <row r="264" spans="1:10" x14ac:dyDescent="0.3">
      <c r="D264" s="26" t="s">
        <v>402</v>
      </c>
      <c r="E264" s="29">
        <v>437</v>
      </c>
      <c r="F264" s="21">
        <v>-437</v>
      </c>
      <c r="G264" s="27">
        <v>0</v>
      </c>
      <c r="H264" s="22">
        <f t="shared" si="22"/>
        <v>0</v>
      </c>
      <c r="I264" s="22">
        <v>0</v>
      </c>
      <c r="J264" s="22">
        <v>0</v>
      </c>
    </row>
    <row r="265" spans="1:10" x14ac:dyDescent="0.3">
      <c r="D265" s="18" t="s">
        <v>205</v>
      </c>
      <c r="E265" s="14">
        <v>437</v>
      </c>
      <c r="F265" s="21">
        <v>3280</v>
      </c>
      <c r="G265" s="15">
        <v>0</v>
      </c>
      <c r="H265" s="17">
        <f t="shared" si="22"/>
        <v>3717</v>
      </c>
      <c r="I265" s="22">
        <v>3717</v>
      </c>
      <c r="J265" s="17">
        <f t="shared" si="20"/>
        <v>100</v>
      </c>
    </row>
    <row r="266" spans="1:10" x14ac:dyDescent="0.3">
      <c r="D266" s="18" t="s">
        <v>206</v>
      </c>
      <c r="E266" s="14">
        <v>599730</v>
      </c>
      <c r="F266" s="21">
        <v>-24052.939999999944</v>
      </c>
      <c r="G266" s="15">
        <v>0</v>
      </c>
      <c r="H266" s="17">
        <f t="shared" si="22"/>
        <v>575677.06000000006</v>
      </c>
      <c r="I266" s="22">
        <v>575677.06000000006</v>
      </c>
      <c r="J266" s="17">
        <f t="shared" si="20"/>
        <v>100</v>
      </c>
    </row>
    <row r="267" spans="1:10" x14ac:dyDescent="0.3">
      <c r="A267" s="5"/>
      <c r="D267" s="31" t="s">
        <v>207</v>
      </c>
      <c r="E267" s="32">
        <v>7544000</v>
      </c>
      <c r="F267" s="32">
        <f>SUM(F268:F273)</f>
        <v>8350689.0199999996</v>
      </c>
      <c r="G267" s="32">
        <v>0</v>
      </c>
      <c r="H267" s="33">
        <f>SUM(H268:H273)</f>
        <v>15894689.02</v>
      </c>
      <c r="I267" s="33">
        <f>SUM(I268:I273)</f>
        <v>15894689.02</v>
      </c>
      <c r="J267" s="32">
        <f t="shared" si="20"/>
        <v>100</v>
      </c>
    </row>
    <row r="268" spans="1:10" x14ac:dyDescent="0.3">
      <c r="A268" s="5"/>
      <c r="D268" s="18" t="s">
        <v>208</v>
      </c>
      <c r="E268" s="14">
        <v>197953</v>
      </c>
      <c r="F268" s="15">
        <v>156767</v>
      </c>
      <c r="G268" s="15">
        <v>0</v>
      </c>
      <c r="H268" s="17">
        <f>+E268+F268+G268</f>
        <v>354720</v>
      </c>
      <c r="I268" s="22">
        <v>354720</v>
      </c>
      <c r="J268" s="17">
        <f t="shared" si="20"/>
        <v>100</v>
      </c>
    </row>
    <row r="269" spans="1:10" x14ac:dyDescent="0.3">
      <c r="D269" s="18" t="s">
        <v>209</v>
      </c>
      <c r="E269" s="14">
        <v>1659</v>
      </c>
      <c r="F269" s="15">
        <v>1080</v>
      </c>
      <c r="G269" s="15">
        <v>0</v>
      </c>
      <c r="H269" s="17">
        <f t="shared" si="22"/>
        <v>2739</v>
      </c>
      <c r="I269" s="22">
        <v>2739</v>
      </c>
      <c r="J269" s="17">
        <f t="shared" si="20"/>
        <v>100</v>
      </c>
    </row>
    <row r="270" spans="1:10" x14ac:dyDescent="0.3">
      <c r="D270" s="18" t="s">
        <v>210</v>
      </c>
      <c r="E270" s="14">
        <v>3862</v>
      </c>
      <c r="F270" s="15">
        <v>6463.02</v>
      </c>
      <c r="G270" s="15">
        <v>0</v>
      </c>
      <c r="H270" s="17">
        <f t="shared" si="22"/>
        <v>10325.02</v>
      </c>
      <c r="I270" s="22">
        <v>10325.02</v>
      </c>
      <c r="J270" s="17">
        <f t="shared" si="20"/>
        <v>100</v>
      </c>
    </row>
    <row r="271" spans="1:10" x14ac:dyDescent="0.3">
      <c r="D271" s="18" t="s">
        <v>211</v>
      </c>
      <c r="E271" s="14">
        <v>2124479</v>
      </c>
      <c r="F271" s="15">
        <v>2682561</v>
      </c>
      <c r="G271" s="15">
        <v>0</v>
      </c>
      <c r="H271" s="17">
        <f t="shared" si="22"/>
        <v>4807040</v>
      </c>
      <c r="I271" s="22">
        <v>4807040</v>
      </c>
      <c r="J271" s="17">
        <f t="shared" si="20"/>
        <v>100</v>
      </c>
    </row>
    <row r="272" spans="1:10" ht="26.4" x14ac:dyDescent="0.3">
      <c r="D272" s="18" t="s">
        <v>403</v>
      </c>
      <c r="E272" s="14">
        <v>5213279</v>
      </c>
      <c r="F272" s="15">
        <v>5504537</v>
      </c>
      <c r="G272" s="15">
        <v>0</v>
      </c>
      <c r="H272" s="17">
        <f t="shared" si="22"/>
        <v>10717816</v>
      </c>
      <c r="I272" s="22">
        <v>10717816</v>
      </c>
      <c r="J272" s="17">
        <f t="shared" si="20"/>
        <v>100</v>
      </c>
    </row>
    <row r="273" spans="1:10" x14ac:dyDescent="0.3">
      <c r="A273" s="5"/>
      <c r="D273" s="18" t="s">
        <v>212</v>
      </c>
      <c r="E273" s="14">
        <v>2768</v>
      </c>
      <c r="F273" s="21">
        <v>-719</v>
      </c>
      <c r="G273" s="15">
        <v>0</v>
      </c>
      <c r="H273" s="17">
        <f t="shared" si="22"/>
        <v>2049</v>
      </c>
      <c r="I273" s="22">
        <v>2049</v>
      </c>
      <c r="J273" s="17">
        <f t="shared" si="20"/>
        <v>100</v>
      </c>
    </row>
    <row r="274" spans="1:10" x14ac:dyDescent="0.3">
      <c r="A274" s="5"/>
      <c r="D274" s="31" t="s">
        <v>213</v>
      </c>
      <c r="E274" s="32">
        <v>61645000</v>
      </c>
      <c r="F274" s="32">
        <f>SUM(F275:F297)</f>
        <v>10389350.1</v>
      </c>
      <c r="G274" s="32">
        <v>0</v>
      </c>
      <c r="H274" s="33">
        <f>SUM(H275:H297)</f>
        <v>72034350.099999994</v>
      </c>
      <c r="I274" s="33">
        <f>SUM(I275:I297)</f>
        <v>72034350.099999994</v>
      </c>
      <c r="J274" s="32">
        <f t="shared" si="20"/>
        <v>100</v>
      </c>
    </row>
    <row r="275" spans="1:10" x14ac:dyDescent="0.3">
      <c r="A275" s="5"/>
      <c r="D275" s="18" t="s">
        <v>214</v>
      </c>
      <c r="E275" s="14">
        <v>26754</v>
      </c>
      <c r="F275" s="21">
        <v>-10533</v>
      </c>
      <c r="G275" s="15">
        <v>0</v>
      </c>
      <c r="H275" s="17">
        <f t="shared" si="22"/>
        <v>16221</v>
      </c>
      <c r="I275" s="22">
        <v>16221</v>
      </c>
      <c r="J275" s="17">
        <f t="shared" si="20"/>
        <v>100</v>
      </c>
    </row>
    <row r="276" spans="1:10" x14ac:dyDescent="0.3">
      <c r="A276" s="5"/>
      <c r="D276" s="18" t="s">
        <v>215</v>
      </c>
      <c r="E276" s="14">
        <v>638581</v>
      </c>
      <c r="F276" s="21">
        <v>174302.5</v>
      </c>
      <c r="G276" s="15">
        <v>0</v>
      </c>
      <c r="H276" s="17">
        <f t="shared" si="22"/>
        <v>812883.5</v>
      </c>
      <c r="I276" s="22">
        <v>812883.5</v>
      </c>
      <c r="J276" s="17">
        <f t="shared" si="20"/>
        <v>100</v>
      </c>
    </row>
    <row r="277" spans="1:10" x14ac:dyDescent="0.3">
      <c r="A277" s="5"/>
      <c r="D277" s="18" t="s">
        <v>216</v>
      </c>
      <c r="E277" s="14">
        <v>69597</v>
      </c>
      <c r="F277" s="21">
        <v>-35454</v>
      </c>
      <c r="G277" s="15">
        <v>0</v>
      </c>
      <c r="H277" s="17">
        <f t="shared" si="22"/>
        <v>34143</v>
      </c>
      <c r="I277" s="22">
        <v>34143</v>
      </c>
      <c r="J277" s="17">
        <f t="shared" si="20"/>
        <v>100</v>
      </c>
    </row>
    <row r="278" spans="1:10" x14ac:dyDescent="0.3">
      <c r="A278" s="5"/>
      <c r="C278" s="12"/>
      <c r="D278" s="18" t="s">
        <v>217</v>
      </c>
      <c r="E278" s="14">
        <v>18555</v>
      </c>
      <c r="F278" s="21">
        <v>5432.5099999999984</v>
      </c>
      <c r="G278" s="15">
        <v>0</v>
      </c>
      <c r="H278" s="17">
        <f t="shared" si="22"/>
        <v>23987.51</v>
      </c>
      <c r="I278" s="22">
        <v>23987.51</v>
      </c>
      <c r="J278" s="17">
        <f t="shared" si="20"/>
        <v>100</v>
      </c>
    </row>
    <row r="279" spans="1:10" x14ac:dyDescent="0.3">
      <c r="C279" s="12"/>
      <c r="D279" s="18" t="s">
        <v>218</v>
      </c>
      <c r="E279" s="14">
        <v>6663886</v>
      </c>
      <c r="F279" s="21">
        <v>1787419.5999999996</v>
      </c>
      <c r="G279" s="15">
        <v>0</v>
      </c>
      <c r="H279" s="17">
        <f t="shared" si="22"/>
        <v>8451305.5999999996</v>
      </c>
      <c r="I279" s="22">
        <v>8451305.5999999996</v>
      </c>
      <c r="J279" s="17">
        <f t="shared" si="20"/>
        <v>100</v>
      </c>
    </row>
    <row r="280" spans="1:10" x14ac:dyDescent="0.3">
      <c r="A280" s="5"/>
      <c r="D280" s="18" t="s">
        <v>219</v>
      </c>
      <c r="E280" s="14">
        <v>92098</v>
      </c>
      <c r="F280" s="21">
        <v>-13577</v>
      </c>
      <c r="G280" s="15">
        <v>0</v>
      </c>
      <c r="H280" s="17">
        <f t="shared" si="22"/>
        <v>78521</v>
      </c>
      <c r="I280" s="22">
        <v>78521</v>
      </c>
      <c r="J280" s="17">
        <f t="shared" si="20"/>
        <v>100</v>
      </c>
    </row>
    <row r="281" spans="1:10" x14ac:dyDescent="0.3">
      <c r="A281" s="5"/>
      <c r="C281" s="12"/>
      <c r="D281" s="18" t="s">
        <v>220</v>
      </c>
      <c r="E281" s="14">
        <v>4375069</v>
      </c>
      <c r="F281" s="21">
        <v>22488</v>
      </c>
      <c r="G281" s="15">
        <v>0</v>
      </c>
      <c r="H281" s="17">
        <f t="shared" si="22"/>
        <v>4397557</v>
      </c>
      <c r="I281" s="22">
        <v>4397557</v>
      </c>
      <c r="J281" s="17">
        <f t="shared" si="20"/>
        <v>100</v>
      </c>
    </row>
    <row r="282" spans="1:10" x14ac:dyDescent="0.3">
      <c r="A282" s="5"/>
      <c r="D282" s="18" t="s">
        <v>221</v>
      </c>
      <c r="E282" s="14">
        <v>1533050</v>
      </c>
      <c r="F282" s="21">
        <v>1144964.2400000002</v>
      </c>
      <c r="G282" s="15">
        <v>0</v>
      </c>
      <c r="H282" s="17">
        <f t="shared" si="22"/>
        <v>2678014.2400000002</v>
      </c>
      <c r="I282" s="22">
        <v>2678014.2400000002</v>
      </c>
      <c r="J282" s="17">
        <f t="shared" si="20"/>
        <v>100</v>
      </c>
    </row>
    <row r="283" spans="1:10" x14ac:dyDescent="0.3">
      <c r="A283" s="5"/>
      <c r="D283" s="18" t="s">
        <v>222</v>
      </c>
      <c r="E283" s="14">
        <v>482002</v>
      </c>
      <c r="F283" s="21">
        <v>40068</v>
      </c>
      <c r="G283" s="15">
        <v>0</v>
      </c>
      <c r="H283" s="17">
        <f t="shared" si="22"/>
        <v>522070</v>
      </c>
      <c r="I283" s="22">
        <v>522070</v>
      </c>
      <c r="J283" s="17">
        <f t="shared" si="20"/>
        <v>100</v>
      </c>
    </row>
    <row r="284" spans="1:10" x14ac:dyDescent="0.3">
      <c r="A284" s="5"/>
      <c r="D284" s="18" t="s">
        <v>223</v>
      </c>
      <c r="E284" s="14">
        <v>38674778</v>
      </c>
      <c r="F284" s="21">
        <v>5365620</v>
      </c>
      <c r="G284" s="15">
        <v>0</v>
      </c>
      <c r="H284" s="17">
        <f t="shared" si="22"/>
        <v>44040398</v>
      </c>
      <c r="I284" s="22">
        <v>44040398</v>
      </c>
      <c r="J284" s="17">
        <f t="shared" si="20"/>
        <v>100</v>
      </c>
    </row>
    <row r="285" spans="1:10" x14ac:dyDescent="0.3">
      <c r="A285" s="5"/>
      <c r="D285" s="18" t="s">
        <v>224</v>
      </c>
      <c r="E285" s="14">
        <v>39514</v>
      </c>
      <c r="F285" s="21">
        <v>-5383</v>
      </c>
      <c r="G285" s="15">
        <v>0</v>
      </c>
      <c r="H285" s="17">
        <f t="shared" si="22"/>
        <v>34131</v>
      </c>
      <c r="I285" s="22">
        <v>34131</v>
      </c>
      <c r="J285" s="17">
        <f t="shared" si="20"/>
        <v>100</v>
      </c>
    </row>
    <row r="286" spans="1:10" x14ac:dyDescent="0.3">
      <c r="A286" s="5"/>
      <c r="D286" s="18" t="s">
        <v>225</v>
      </c>
      <c r="E286" s="14">
        <v>20774</v>
      </c>
      <c r="F286" s="21">
        <v>-19055</v>
      </c>
      <c r="G286" s="15">
        <v>0</v>
      </c>
      <c r="H286" s="17">
        <f t="shared" si="22"/>
        <v>1719</v>
      </c>
      <c r="I286" s="22">
        <v>1719</v>
      </c>
      <c r="J286" s="17">
        <f t="shared" si="20"/>
        <v>100</v>
      </c>
    </row>
    <row r="287" spans="1:10" x14ac:dyDescent="0.3">
      <c r="A287" s="5"/>
      <c r="D287" s="18" t="s">
        <v>226</v>
      </c>
      <c r="E287" s="14">
        <v>0</v>
      </c>
      <c r="F287" s="21">
        <v>5876</v>
      </c>
      <c r="G287" s="15">
        <v>0</v>
      </c>
      <c r="H287" s="17">
        <f t="shared" si="22"/>
        <v>5876</v>
      </c>
      <c r="I287" s="22">
        <v>5876</v>
      </c>
      <c r="J287" s="17">
        <f t="shared" si="20"/>
        <v>100</v>
      </c>
    </row>
    <row r="288" spans="1:10" x14ac:dyDescent="0.3">
      <c r="A288" s="5"/>
      <c r="D288" s="18" t="s">
        <v>227</v>
      </c>
      <c r="E288" s="14">
        <v>69227</v>
      </c>
      <c r="F288" s="21">
        <v>9059</v>
      </c>
      <c r="G288" s="15">
        <v>0</v>
      </c>
      <c r="H288" s="17">
        <f t="shared" si="22"/>
        <v>78286</v>
      </c>
      <c r="I288" s="22">
        <v>78286</v>
      </c>
      <c r="J288" s="17">
        <f t="shared" si="20"/>
        <v>100</v>
      </c>
    </row>
    <row r="289" spans="1:10" x14ac:dyDescent="0.3">
      <c r="A289" s="5"/>
      <c r="D289" s="18" t="s">
        <v>487</v>
      </c>
      <c r="E289" s="14">
        <v>0</v>
      </c>
      <c r="F289" s="21">
        <v>354</v>
      </c>
      <c r="G289" s="15">
        <v>0</v>
      </c>
      <c r="H289" s="17">
        <v>354</v>
      </c>
      <c r="I289" s="22">
        <v>354</v>
      </c>
      <c r="J289" s="17">
        <f t="shared" si="20"/>
        <v>100</v>
      </c>
    </row>
    <row r="290" spans="1:10" x14ac:dyDescent="0.3">
      <c r="A290" s="5"/>
      <c r="D290" s="18" t="s">
        <v>228</v>
      </c>
      <c r="E290" s="14">
        <v>15473</v>
      </c>
      <c r="F290" s="21">
        <v>4315.25</v>
      </c>
      <c r="G290" s="15">
        <v>0</v>
      </c>
      <c r="H290" s="17">
        <f t="shared" si="22"/>
        <v>19788.25</v>
      </c>
      <c r="I290" s="22">
        <v>19788.25</v>
      </c>
      <c r="J290" s="17">
        <f t="shared" si="20"/>
        <v>100</v>
      </c>
    </row>
    <row r="291" spans="1:10" x14ac:dyDescent="0.3">
      <c r="A291" s="5"/>
      <c r="D291" s="18" t="s">
        <v>229</v>
      </c>
      <c r="E291" s="14">
        <v>292875</v>
      </c>
      <c r="F291" s="21">
        <v>178628.5</v>
      </c>
      <c r="G291" s="15">
        <v>0</v>
      </c>
      <c r="H291" s="17">
        <f t="shared" si="22"/>
        <v>471503.5</v>
      </c>
      <c r="I291" s="22">
        <v>471503.5</v>
      </c>
      <c r="J291" s="17">
        <f t="shared" si="20"/>
        <v>100</v>
      </c>
    </row>
    <row r="292" spans="1:10" x14ac:dyDescent="0.3">
      <c r="A292" s="5"/>
      <c r="D292" s="18" t="s">
        <v>230</v>
      </c>
      <c r="E292" s="14">
        <v>576751</v>
      </c>
      <c r="F292" s="21">
        <v>96258</v>
      </c>
      <c r="G292" s="15">
        <v>0</v>
      </c>
      <c r="H292" s="17">
        <f t="shared" si="22"/>
        <v>673009</v>
      </c>
      <c r="I292" s="22">
        <v>673009</v>
      </c>
      <c r="J292" s="17">
        <f t="shared" si="20"/>
        <v>100</v>
      </c>
    </row>
    <row r="293" spans="1:10" x14ac:dyDescent="0.3">
      <c r="A293" s="5"/>
      <c r="D293" s="18" t="s">
        <v>231</v>
      </c>
      <c r="E293" s="14">
        <v>1966229</v>
      </c>
      <c r="F293" s="21">
        <v>-422128</v>
      </c>
      <c r="G293" s="15">
        <v>0</v>
      </c>
      <c r="H293" s="17">
        <f t="shared" si="22"/>
        <v>1544101</v>
      </c>
      <c r="I293" s="22">
        <v>1544101</v>
      </c>
      <c r="J293" s="17">
        <f t="shared" si="20"/>
        <v>100</v>
      </c>
    </row>
    <row r="294" spans="1:10" x14ac:dyDescent="0.3">
      <c r="A294" s="5"/>
      <c r="D294" s="18" t="s">
        <v>232</v>
      </c>
      <c r="E294" s="14">
        <v>5660059</v>
      </c>
      <c r="F294" s="21">
        <v>2036907</v>
      </c>
      <c r="G294" s="15">
        <v>0</v>
      </c>
      <c r="H294" s="17">
        <f t="shared" si="22"/>
        <v>7696966</v>
      </c>
      <c r="I294" s="22">
        <v>7696966</v>
      </c>
      <c r="J294" s="17">
        <f t="shared" si="20"/>
        <v>100</v>
      </c>
    </row>
    <row r="295" spans="1:10" x14ac:dyDescent="0.3">
      <c r="A295" s="5"/>
      <c r="D295" s="18" t="s">
        <v>233</v>
      </c>
      <c r="E295" s="14">
        <v>429728</v>
      </c>
      <c r="F295" s="21">
        <v>21696.5</v>
      </c>
      <c r="G295" s="15">
        <v>0</v>
      </c>
      <c r="H295" s="17">
        <f t="shared" si="22"/>
        <v>451424.5</v>
      </c>
      <c r="I295" s="22">
        <v>451424.5</v>
      </c>
      <c r="J295" s="17">
        <f t="shared" si="20"/>
        <v>100</v>
      </c>
    </row>
    <row r="296" spans="1:10" x14ac:dyDescent="0.3">
      <c r="A296" s="5"/>
      <c r="D296" s="18" t="s">
        <v>488</v>
      </c>
      <c r="E296" s="15">
        <v>0</v>
      </c>
      <c r="F296" s="21">
        <v>1540</v>
      </c>
      <c r="G296" s="15">
        <v>0</v>
      </c>
      <c r="H296" s="15">
        <v>1540</v>
      </c>
      <c r="I296" s="22">
        <v>1540</v>
      </c>
      <c r="J296" s="17">
        <f t="shared" si="20"/>
        <v>100</v>
      </c>
    </row>
    <row r="297" spans="1:10" x14ac:dyDescent="0.3">
      <c r="A297" s="5"/>
      <c r="D297" s="18" t="s">
        <v>234</v>
      </c>
      <c r="E297" s="14">
        <v>0</v>
      </c>
      <c r="F297" s="21">
        <v>551</v>
      </c>
      <c r="G297" s="15">
        <v>0</v>
      </c>
      <c r="H297" s="17">
        <f t="shared" si="22"/>
        <v>551</v>
      </c>
      <c r="I297" s="22">
        <v>551</v>
      </c>
      <c r="J297" s="17">
        <f t="shared" si="20"/>
        <v>100</v>
      </c>
    </row>
    <row r="298" spans="1:10" x14ac:dyDescent="0.3">
      <c r="A298" s="5"/>
      <c r="D298" s="31" t="s">
        <v>235</v>
      </c>
      <c r="E298" s="32">
        <v>3088000</v>
      </c>
      <c r="F298" s="32">
        <f>SUM(F299:F310)</f>
        <v>309836.23</v>
      </c>
      <c r="G298" s="32">
        <v>0</v>
      </c>
      <c r="H298" s="33">
        <f>SUM(H299:H310)</f>
        <v>3397836.23</v>
      </c>
      <c r="I298" s="33">
        <f>SUM(I299:I310)</f>
        <v>3397836.23</v>
      </c>
      <c r="J298" s="32">
        <f t="shared" ref="J298:J359" si="23">IF(I298=0,0,IF(H298=0,100,I298/H298*100))</f>
        <v>100</v>
      </c>
    </row>
    <row r="299" spans="1:10" x14ac:dyDescent="0.3">
      <c r="A299" s="5"/>
      <c r="D299" s="18" t="s">
        <v>404</v>
      </c>
      <c r="E299" s="14">
        <v>598576</v>
      </c>
      <c r="F299" s="21">
        <v>730024</v>
      </c>
      <c r="G299" s="15">
        <v>0</v>
      </c>
      <c r="H299" s="17">
        <f t="shared" si="22"/>
        <v>1328600</v>
      </c>
      <c r="I299" s="22">
        <v>1328600</v>
      </c>
      <c r="J299" s="17">
        <f t="shared" si="23"/>
        <v>100</v>
      </c>
    </row>
    <row r="300" spans="1:10" x14ac:dyDescent="0.3">
      <c r="A300" s="5"/>
      <c r="D300" s="18" t="s">
        <v>236</v>
      </c>
      <c r="E300" s="14">
        <v>0</v>
      </c>
      <c r="F300" s="21">
        <v>28524</v>
      </c>
      <c r="G300" s="15">
        <v>0</v>
      </c>
      <c r="H300" s="17">
        <f t="shared" si="22"/>
        <v>28524</v>
      </c>
      <c r="I300" s="22">
        <v>28524</v>
      </c>
      <c r="J300" s="17">
        <f t="shared" si="23"/>
        <v>100</v>
      </c>
    </row>
    <row r="301" spans="1:10" x14ac:dyDescent="0.3">
      <c r="A301" s="5"/>
      <c r="D301" s="18" t="s">
        <v>237</v>
      </c>
      <c r="E301" s="14">
        <v>1569594</v>
      </c>
      <c r="F301" s="21">
        <v>-590453.87</v>
      </c>
      <c r="G301" s="15">
        <v>0</v>
      </c>
      <c r="H301" s="17">
        <f t="shared" si="22"/>
        <v>979140.13</v>
      </c>
      <c r="I301" s="22">
        <v>979140.13</v>
      </c>
      <c r="J301" s="17">
        <f t="shared" si="23"/>
        <v>100</v>
      </c>
    </row>
    <row r="302" spans="1:10" x14ac:dyDescent="0.3">
      <c r="A302" s="5"/>
      <c r="D302" s="26" t="s">
        <v>405</v>
      </c>
      <c r="E302" s="29">
        <v>853</v>
      </c>
      <c r="F302" s="21">
        <v>-853</v>
      </c>
      <c r="G302" s="27">
        <v>0</v>
      </c>
      <c r="H302" s="22">
        <f t="shared" si="22"/>
        <v>0</v>
      </c>
      <c r="I302" s="22">
        <v>0</v>
      </c>
      <c r="J302" s="22">
        <v>0</v>
      </c>
    </row>
    <row r="303" spans="1:10" x14ac:dyDescent="0.3">
      <c r="A303" s="5"/>
      <c r="D303" s="18" t="s">
        <v>238</v>
      </c>
      <c r="E303" s="14">
        <v>0</v>
      </c>
      <c r="F303" s="21">
        <v>193</v>
      </c>
      <c r="G303" s="15">
        <v>0</v>
      </c>
      <c r="H303" s="17">
        <f t="shared" si="22"/>
        <v>193</v>
      </c>
      <c r="I303" s="22">
        <v>193</v>
      </c>
      <c r="J303" s="17">
        <f t="shared" si="23"/>
        <v>100</v>
      </c>
    </row>
    <row r="304" spans="1:10" x14ac:dyDescent="0.3">
      <c r="A304" s="5"/>
      <c r="D304" s="18" t="s">
        <v>239</v>
      </c>
      <c r="E304" s="14">
        <v>0</v>
      </c>
      <c r="F304" s="21">
        <v>3367</v>
      </c>
      <c r="G304" s="15">
        <v>0</v>
      </c>
      <c r="H304" s="17">
        <f t="shared" si="22"/>
        <v>3367</v>
      </c>
      <c r="I304" s="22">
        <v>3367</v>
      </c>
      <c r="J304" s="17">
        <f t="shared" si="23"/>
        <v>100</v>
      </c>
    </row>
    <row r="305" spans="1:10" x14ac:dyDescent="0.3">
      <c r="A305" s="5"/>
      <c r="D305" s="18" t="s">
        <v>240</v>
      </c>
      <c r="E305" s="14">
        <v>0</v>
      </c>
      <c r="F305" s="21">
        <v>238</v>
      </c>
      <c r="G305" s="15">
        <v>0</v>
      </c>
      <c r="H305" s="17">
        <f t="shared" si="22"/>
        <v>238</v>
      </c>
      <c r="I305" s="22">
        <v>238</v>
      </c>
      <c r="J305" s="17">
        <f t="shared" si="23"/>
        <v>100</v>
      </c>
    </row>
    <row r="306" spans="1:10" x14ac:dyDescent="0.3">
      <c r="A306" s="5"/>
      <c r="D306" s="18" t="s">
        <v>241</v>
      </c>
      <c r="E306" s="14">
        <v>240510</v>
      </c>
      <c r="F306" s="21">
        <v>-24816</v>
      </c>
      <c r="G306" s="15">
        <v>0</v>
      </c>
      <c r="H306" s="17">
        <f t="shared" si="22"/>
        <v>215694</v>
      </c>
      <c r="I306" s="22">
        <v>215694</v>
      </c>
      <c r="J306" s="17">
        <f t="shared" si="23"/>
        <v>100</v>
      </c>
    </row>
    <row r="307" spans="1:10" x14ac:dyDescent="0.3">
      <c r="A307" s="5"/>
      <c r="D307" s="18" t="s">
        <v>242</v>
      </c>
      <c r="E307" s="14">
        <v>91880</v>
      </c>
      <c r="F307" s="21">
        <v>-58664</v>
      </c>
      <c r="G307" s="15">
        <v>0</v>
      </c>
      <c r="H307" s="17">
        <f t="shared" si="22"/>
        <v>33216</v>
      </c>
      <c r="I307" s="22">
        <v>33216</v>
      </c>
      <c r="J307" s="17">
        <f t="shared" si="23"/>
        <v>100</v>
      </c>
    </row>
    <row r="308" spans="1:10" x14ac:dyDescent="0.3">
      <c r="A308" s="5"/>
      <c r="D308" s="18" t="s">
        <v>243</v>
      </c>
      <c r="E308" s="14">
        <v>45412</v>
      </c>
      <c r="F308" s="21">
        <v>-33252</v>
      </c>
      <c r="G308" s="15">
        <v>0</v>
      </c>
      <c r="H308" s="17">
        <f t="shared" si="22"/>
        <v>12160</v>
      </c>
      <c r="I308" s="22">
        <v>12160</v>
      </c>
      <c r="J308" s="17">
        <f t="shared" si="23"/>
        <v>100</v>
      </c>
    </row>
    <row r="309" spans="1:10" x14ac:dyDescent="0.3">
      <c r="A309" s="5"/>
      <c r="D309" s="18" t="s">
        <v>244</v>
      </c>
      <c r="E309" s="14">
        <v>541175</v>
      </c>
      <c r="F309" s="21">
        <v>254278</v>
      </c>
      <c r="G309" s="15">
        <v>0</v>
      </c>
      <c r="H309" s="17">
        <f t="shared" si="22"/>
        <v>795453</v>
      </c>
      <c r="I309" s="22">
        <v>795453</v>
      </c>
      <c r="J309" s="17">
        <f t="shared" si="23"/>
        <v>100</v>
      </c>
    </row>
    <row r="310" spans="1:10" x14ac:dyDescent="0.3">
      <c r="A310" s="5"/>
      <c r="D310" s="18" t="s">
        <v>245</v>
      </c>
      <c r="E310" s="14">
        <v>0</v>
      </c>
      <c r="F310" s="21">
        <v>1251.0999999999999</v>
      </c>
      <c r="G310" s="15">
        <v>0</v>
      </c>
      <c r="H310" s="17">
        <f t="shared" si="22"/>
        <v>1251.0999999999999</v>
      </c>
      <c r="I310" s="22">
        <v>1251.0999999999999</v>
      </c>
      <c r="J310" s="17">
        <f t="shared" si="23"/>
        <v>100</v>
      </c>
    </row>
    <row r="311" spans="1:10" x14ac:dyDescent="0.3">
      <c r="A311" s="5"/>
      <c r="D311" s="31" t="s">
        <v>190</v>
      </c>
      <c r="E311" s="32">
        <v>2075000</v>
      </c>
      <c r="F311" s="32">
        <f>SUM(F312:F319)</f>
        <v>36481171.049999997</v>
      </c>
      <c r="G311" s="32">
        <v>0</v>
      </c>
      <c r="H311" s="33">
        <f>SUM(H312:H319)</f>
        <v>38556171.049999997</v>
      </c>
      <c r="I311" s="33">
        <f>SUM(I312:I319)</f>
        <v>38556171.049999997</v>
      </c>
      <c r="J311" s="32">
        <f t="shared" si="23"/>
        <v>100</v>
      </c>
    </row>
    <row r="312" spans="1:10" x14ac:dyDescent="0.3">
      <c r="A312" s="5"/>
      <c r="D312" s="18" t="s">
        <v>246</v>
      </c>
      <c r="E312" s="14">
        <v>1997540</v>
      </c>
      <c r="F312" s="21">
        <v>1944787</v>
      </c>
      <c r="G312" s="15">
        <v>0</v>
      </c>
      <c r="H312" s="17">
        <f t="shared" si="22"/>
        <v>3942327</v>
      </c>
      <c r="I312" s="22">
        <v>3942327</v>
      </c>
      <c r="J312" s="17">
        <f t="shared" si="23"/>
        <v>100</v>
      </c>
    </row>
    <row r="313" spans="1:10" x14ac:dyDescent="0.3">
      <c r="A313" s="5"/>
      <c r="D313" s="18" t="s">
        <v>247</v>
      </c>
      <c r="E313" s="14">
        <v>6599</v>
      </c>
      <c r="F313" s="21">
        <v>2407</v>
      </c>
      <c r="G313" s="15">
        <v>0</v>
      </c>
      <c r="H313" s="17">
        <f t="shared" si="22"/>
        <v>9006</v>
      </c>
      <c r="I313" s="22">
        <v>9006</v>
      </c>
      <c r="J313" s="17">
        <f t="shared" si="23"/>
        <v>100</v>
      </c>
    </row>
    <row r="314" spans="1:10" x14ac:dyDescent="0.3">
      <c r="A314" s="5"/>
      <c r="D314" s="18" t="s">
        <v>248</v>
      </c>
      <c r="E314" s="14">
        <v>7296</v>
      </c>
      <c r="F314" s="21">
        <v>11712</v>
      </c>
      <c r="G314" s="15">
        <v>0</v>
      </c>
      <c r="H314" s="17">
        <f t="shared" si="22"/>
        <v>19008</v>
      </c>
      <c r="I314" s="22">
        <v>19008</v>
      </c>
      <c r="J314" s="17">
        <f t="shared" si="23"/>
        <v>100</v>
      </c>
    </row>
    <row r="315" spans="1:10" x14ac:dyDescent="0.3">
      <c r="A315" s="5"/>
      <c r="D315" s="18" t="s">
        <v>249</v>
      </c>
      <c r="E315" s="14">
        <v>1388</v>
      </c>
      <c r="F315" s="21">
        <v>-483</v>
      </c>
      <c r="G315" s="15">
        <v>0</v>
      </c>
      <c r="H315" s="17">
        <f t="shared" si="22"/>
        <v>905</v>
      </c>
      <c r="I315" s="22">
        <v>905</v>
      </c>
      <c r="J315" s="17">
        <f t="shared" si="23"/>
        <v>100</v>
      </c>
    </row>
    <row r="316" spans="1:10" x14ac:dyDescent="0.3">
      <c r="A316" s="5"/>
      <c r="D316" s="18" t="s">
        <v>250</v>
      </c>
      <c r="E316" s="14">
        <v>22574</v>
      </c>
      <c r="F316" s="21">
        <v>17185</v>
      </c>
      <c r="G316" s="15">
        <v>0</v>
      </c>
      <c r="H316" s="17">
        <f t="shared" si="22"/>
        <v>39759</v>
      </c>
      <c r="I316" s="22">
        <v>39759</v>
      </c>
      <c r="J316" s="17">
        <f t="shared" si="23"/>
        <v>100</v>
      </c>
    </row>
    <row r="317" spans="1:10" x14ac:dyDescent="0.3">
      <c r="A317" s="5"/>
      <c r="D317" s="18" t="s">
        <v>251</v>
      </c>
      <c r="E317" s="14">
        <v>38908</v>
      </c>
      <c r="F317" s="21">
        <v>24330</v>
      </c>
      <c r="G317" s="15">
        <v>0</v>
      </c>
      <c r="H317" s="17">
        <f t="shared" ref="H317:H319" si="24">+E317+F317+G317</f>
        <v>63238</v>
      </c>
      <c r="I317" s="22">
        <v>63238</v>
      </c>
      <c r="J317" s="17">
        <f t="shared" si="23"/>
        <v>100</v>
      </c>
    </row>
    <row r="318" spans="1:10" x14ac:dyDescent="0.3">
      <c r="A318" s="5"/>
      <c r="D318" s="26" t="s">
        <v>406</v>
      </c>
      <c r="E318" s="29">
        <v>695</v>
      </c>
      <c r="F318" s="21">
        <v>-695</v>
      </c>
      <c r="G318" s="27">
        <v>0</v>
      </c>
      <c r="H318" s="22">
        <f t="shared" si="24"/>
        <v>0</v>
      </c>
      <c r="I318" s="22">
        <v>0</v>
      </c>
      <c r="J318" s="22">
        <v>0</v>
      </c>
    </row>
    <row r="319" spans="1:10" x14ac:dyDescent="0.3">
      <c r="A319" s="5"/>
      <c r="D319" s="18" t="s">
        <v>252</v>
      </c>
      <c r="E319" s="14">
        <v>0</v>
      </c>
      <c r="F319" s="21">
        <v>34481928.049999997</v>
      </c>
      <c r="G319" s="15">
        <v>0</v>
      </c>
      <c r="H319" s="17">
        <f t="shared" si="24"/>
        <v>34481928.049999997</v>
      </c>
      <c r="I319" s="22">
        <v>34481928.049999997</v>
      </c>
      <c r="J319" s="17">
        <f t="shared" si="23"/>
        <v>100</v>
      </c>
    </row>
    <row r="320" spans="1:10" x14ac:dyDescent="0.3">
      <c r="D320" s="31" t="s">
        <v>253</v>
      </c>
      <c r="E320" s="32">
        <v>150000</v>
      </c>
      <c r="F320" s="33">
        <f>+F321</f>
        <v>-43443</v>
      </c>
      <c r="G320" s="32">
        <v>0</v>
      </c>
      <c r="H320" s="33">
        <f>SUM(H321)</f>
        <v>106557</v>
      </c>
      <c r="I320" s="33">
        <f>SUM(I321)</f>
        <v>106557</v>
      </c>
      <c r="J320" s="32">
        <f t="shared" si="23"/>
        <v>100</v>
      </c>
    </row>
    <row r="321" spans="1:10" x14ac:dyDescent="0.3">
      <c r="D321" s="18" t="s">
        <v>254</v>
      </c>
      <c r="E321" s="14">
        <v>150000</v>
      </c>
      <c r="F321" s="21">
        <v>-43443</v>
      </c>
      <c r="G321" s="15">
        <v>0</v>
      </c>
      <c r="H321" s="17">
        <f>+E321+F321+G321</f>
        <v>106557</v>
      </c>
      <c r="I321" s="22">
        <v>106557</v>
      </c>
      <c r="J321" s="17">
        <f t="shared" si="23"/>
        <v>100</v>
      </c>
    </row>
    <row r="322" spans="1:10" x14ac:dyDescent="0.3">
      <c r="A322" s="5"/>
      <c r="D322" s="31" t="s">
        <v>255</v>
      </c>
      <c r="E322" s="32">
        <v>23050000</v>
      </c>
      <c r="F322" s="32">
        <f>SUM(F323:F325)</f>
        <v>34138524.189999998</v>
      </c>
      <c r="G322" s="32">
        <v>0</v>
      </c>
      <c r="H322" s="32">
        <f>SUM(H323:H325)</f>
        <v>57188524.189999998</v>
      </c>
      <c r="I322" s="33">
        <f>SUM(I323:I325)</f>
        <v>57188524.189999998</v>
      </c>
      <c r="J322" s="32">
        <f t="shared" si="23"/>
        <v>100</v>
      </c>
    </row>
    <row r="323" spans="1:10" x14ac:dyDescent="0.3">
      <c r="A323" s="5"/>
      <c r="D323" s="18" t="s">
        <v>256</v>
      </c>
      <c r="E323" s="14">
        <v>22450000</v>
      </c>
      <c r="F323" s="15">
        <v>41745806.039999999</v>
      </c>
      <c r="G323" s="15">
        <v>0</v>
      </c>
      <c r="H323" s="17">
        <f>+E323+F323+G323</f>
        <v>64195806.039999999</v>
      </c>
      <c r="I323" s="22">
        <v>64195806.039999999</v>
      </c>
      <c r="J323" s="17">
        <f t="shared" si="23"/>
        <v>100</v>
      </c>
    </row>
    <row r="324" spans="1:10" x14ac:dyDescent="0.3">
      <c r="A324" s="5"/>
      <c r="D324" s="18" t="s">
        <v>257</v>
      </c>
      <c r="E324" s="14">
        <v>600000</v>
      </c>
      <c r="F324" s="15">
        <v>15227395.57</v>
      </c>
      <c r="G324" s="15">
        <v>0</v>
      </c>
      <c r="H324" s="17">
        <f t="shared" ref="H324:H325" si="25">+E324+F324+G324</f>
        <v>15827395.57</v>
      </c>
      <c r="I324" s="22">
        <v>15827395.57</v>
      </c>
      <c r="J324" s="17">
        <f t="shared" si="23"/>
        <v>100</v>
      </c>
    </row>
    <row r="325" spans="1:10" x14ac:dyDescent="0.3">
      <c r="A325" s="5"/>
      <c r="D325" s="18" t="s">
        <v>258</v>
      </c>
      <c r="E325" s="14">
        <v>0</v>
      </c>
      <c r="F325" s="21">
        <v>-22834677.420000002</v>
      </c>
      <c r="G325" s="15">
        <v>0</v>
      </c>
      <c r="H325" s="21">
        <f t="shared" si="25"/>
        <v>-22834677.420000002</v>
      </c>
      <c r="I325" s="21">
        <v>-22834677.420000002</v>
      </c>
      <c r="J325" s="17">
        <f t="shared" si="23"/>
        <v>100</v>
      </c>
    </row>
    <row r="326" spans="1:10" x14ac:dyDescent="0.3">
      <c r="A326" s="5"/>
      <c r="D326" s="31" t="s">
        <v>259</v>
      </c>
      <c r="E326" s="32">
        <v>33500000</v>
      </c>
      <c r="F326" s="32">
        <f>SUM(F327)</f>
        <v>157452067.20999998</v>
      </c>
      <c r="G326" s="32">
        <v>0</v>
      </c>
      <c r="H326" s="32">
        <f>SUM(H327)</f>
        <v>190952067.20999998</v>
      </c>
      <c r="I326" s="33">
        <f>SUM(I327)</f>
        <v>190952067.20999998</v>
      </c>
      <c r="J326" s="32">
        <f t="shared" si="23"/>
        <v>100</v>
      </c>
    </row>
    <row r="327" spans="1:10" x14ac:dyDescent="0.3">
      <c r="A327" s="5"/>
      <c r="D327" s="31" t="s">
        <v>260</v>
      </c>
      <c r="E327" s="32">
        <v>33500000</v>
      </c>
      <c r="F327" s="33">
        <f>SUM(F328)</f>
        <v>157452067.20999998</v>
      </c>
      <c r="G327" s="32">
        <v>0</v>
      </c>
      <c r="H327" s="33">
        <f>SUM(H328)</f>
        <v>190952067.20999998</v>
      </c>
      <c r="I327" s="33">
        <f>SUM(I328)</f>
        <v>190952067.20999998</v>
      </c>
      <c r="J327" s="32">
        <f t="shared" si="23"/>
        <v>100</v>
      </c>
    </row>
    <row r="328" spans="1:10" x14ac:dyDescent="0.3">
      <c r="A328" s="5"/>
      <c r="D328" s="31" t="s">
        <v>261</v>
      </c>
      <c r="E328" s="32">
        <v>33500000</v>
      </c>
      <c r="F328" s="33">
        <f>SUM(F329:F334)</f>
        <v>157452067.20999998</v>
      </c>
      <c r="G328" s="32">
        <v>0</v>
      </c>
      <c r="H328" s="33">
        <f>SUM(H329:H334)</f>
        <v>190952067.20999998</v>
      </c>
      <c r="I328" s="33">
        <f>SUM(I329:I334)</f>
        <v>190952067.20999998</v>
      </c>
      <c r="J328" s="32">
        <f t="shared" si="23"/>
        <v>100</v>
      </c>
    </row>
    <row r="329" spans="1:10" x14ac:dyDescent="0.3">
      <c r="A329" s="5"/>
      <c r="D329" s="18" t="s">
        <v>262</v>
      </c>
      <c r="E329" s="14">
        <v>4675000</v>
      </c>
      <c r="F329" s="15">
        <v>1720737.9400000004</v>
      </c>
      <c r="G329" s="15">
        <v>0</v>
      </c>
      <c r="H329" s="17">
        <f>+E329+F329+G329</f>
        <v>6395737.9400000004</v>
      </c>
      <c r="I329" s="22">
        <v>6395737.9400000004</v>
      </c>
      <c r="J329" s="17">
        <f t="shared" si="23"/>
        <v>100</v>
      </c>
    </row>
    <row r="330" spans="1:10" ht="26.4" x14ac:dyDescent="0.3">
      <c r="A330" s="5"/>
      <c r="D330" s="18" t="s">
        <v>407</v>
      </c>
      <c r="E330" s="14">
        <v>1225000</v>
      </c>
      <c r="F330" s="15">
        <v>765806</v>
      </c>
      <c r="G330" s="15">
        <v>0</v>
      </c>
      <c r="H330" s="17">
        <f>+E330+F330+G330</f>
        <v>1990806</v>
      </c>
      <c r="I330" s="22">
        <v>1990806</v>
      </c>
      <c r="J330" s="17">
        <f t="shared" si="23"/>
        <v>100</v>
      </c>
    </row>
    <row r="331" spans="1:10" x14ac:dyDescent="0.3">
      <c r="A331" s="5"/>
      <c r="D331" s="18" t="s">
        <v>489</v>
      </c>
      <c r="E331" s="14">
        <v>0</v>
      </c>
      <c r="F331" s="15">
        <v>12006</v>
      </c>
      <c r="G331" s="15">
        <v>0</v>
      </c>
      <c r="H331" s="17">
        <v>12006</v>
      </c>
      <c r="I331" s="22">
        <v>12006</v>
      </c>
      <c r="J331" s="17">
        <f t="shared" si="23"/>
        <v>100</v>
      </c>
    </row>
    <row r="332" spans="1:10" ht="27" customHeight="1" x14ac:dyDescent="0.3">
      <c r="A332" s="5"/>
      <c r="D332" s="18" t="s">
        <v>263</v>
      </c>
      <c r="E332" s="14">
        <v>900000</v>
      </c>
      <c r="F332" s="21">
        <v>-492854.15</v>
      </c>
      <c r="G332" s="15">
        <v>0</v>
      </c>
      <c r="H332" s="17">
        <f t="shared" ref="H332:H334" si="26">+E332+F332+G332</f>
        <v>407145.85</v>
      </c>
      <c r="I332" s="22">
        <v>407145.85</v>
      </c>
      <c r="J332" s="17">
        <f t="shared" si="23"/>
        <v>100</v>
      </c>
    </row>
    <row r="333" spans="1:10" x14ac:dyDescent="0.3">
      <c r="A333" s="5"/>
      <c r="D333" s="18" t="s">
        <v>264</v>
      </c>
      <c r="E333" s="14">
        <v>22085626</v>
      </c>
      <c r="F333" s="15">
        <v>141399973.34999999</v>
      </c>
      <c r="G333" s="15">
        <v>0</v>
      </c>
      <c r="H333" s="17">
        <f t="shared" si="26"/>
        <v>163485599.34999999</v>
      </c>
      <c r="I333" s="22">
        <v>163485599.34999999</v>
      </c>
      <c r="J333" s="17">
        <f t="shared" si="23"/>
        <v>100</v>
      </c>
    </row>
    <row r="334" spans="1:10" x14ac:dyDescent="0.3">
      <c r="A334" s="5"/>
      <c r="D334" s="18" t="s">
        <v>265</v>
      </c>
      <c r="E334" s="14">
        <v>4614374</v>
      </c>
      <c r="F334" s="27">
        <v>14046398.07</v>
      </c>
      <c r="G334" s="15">
        <v>0</v>
      </c>
      <c r="H334" s="17">
        <f t="shared" si="26"/>
        <v>18660772.07</v>
      </c>
      <c r="I334" s="22">
        <v>18660772.07</v>
      </c>
      <c r="J334" s="17">
        <f t="shared" si="23"/>
        <v>100</v>
      </c>
    </row>
    <row r="335" spans="1:10" x14ac:dyDescent="0.3">
      <c r="A335" s="5"/>
      <c r="D335" s="31" t="s">
        <v>266</v>
      </c>
      <c r="E335" s="33">
        <f>E336+E338+E344+E347+E349+E367</f>
        <v>30419836</v>
      </c>
      <c r="F335" s="33">
        <f>F336+F338+F344+F347+F349+F367</f>
        <v>63455440.120000005</v>
      </c>
      <c r="G335" s="32">
        <v>0</v>
      </c>
      <c r="H335" s="33">
        <f>H336+H338+H344+H347+H349+H367</f>
        <v>93875276.120000005</v>
      </c>
      <c r="I335" s="33">
        <f>I336+I338+I344+I347+I349+I367</f>
        <v>93875276.120000005</v>
      </c>
      <c r="J335" s="32">
        <f t="shared" si="23"/>
        <v>100</v>
      </c>
    </row>
    <row r="336" spans="1:10" x14ac:dyDescent="0.3">
      <c r="A336" s="5"/>
      <c r="D336" s="31" t="s">
        <v>267</v>
      </c>
      <c r="E336" s="33">
        <f>SUM(E337)</f>
        <v>280400</v>
      </c>
      <c r="F336" s="33">
        <f>SUM(F337)</f>
        <v>-127191.15</v>
      </c>
      <c r="G336" s="32">
        <v>0</v>
      </c>
      <c r="H336" s="33">
        <f>SUM(H337)</f>
        <v>153208.85</v>
      </c>
      <c r="I336" s="33">
        <f>SUM(I337)</f>
        <v>153208.85</v>
      </c>
      <c r="J336" s="32">
        <f t="shared" si="23"/>
        <v>100</v>
      </c>
    </row>
    <row r="337" spans="1:10" x14ac:dyDescent="0.3">
      <c r="A337" s="5"/>
      <c r="D337" s="18" t="s">
        <v>267</v>
      </c>
      <c r="E337" s="14">
        <v>280400</v>
      </c>
      <c r="F337" s="21">
        <v>-127191.15</v>
      </c>
      <c r="G337" s="15">
        <v>0</v>
      </c>
      <c r="H337" s="17">
        <f t="shared" ref="H337" si="27">+E337+F337+G337</f>
        <v>153208.85</v>
      </c>
      <c r="I337" s="22">
        <v>153208.85</v>
      </c>
      <c r="J337" s="17">
        <f t="shared" si="23"/>
        <v>100</v>
      </c>
    </row>
    <row r="338" spans="1:10" x14ac:dyDescent="0.3">
      <c r="A338" s="5"/>
      <c r="D338" s="31" t="s">
        <v>268</v>
      </c>
      <c r="E338" s="32">
        <f>SUM(E339:E343)</f>
        <v>18795600</v>
      </c>
      <c r="F338" s="32">
        <f>SUM(F339:F343)</f>
        <v>499311.1799999997</v>
      </c>
      <c r="G338" s="32">
        <v>0</v>
      </c>
      <c r="H338" s="33">
        <f>SUM(H339:H343)</f>
        <v>19294911.18</v>
      </c>
      <c r="I338" s="33">
        <f>SUM(I339:I343)</f>
        <v>19294911.18</v>
      </c>
      <c r="J338" s="32">
        <f t="shared" si="23"/>
        <v>100</v>
      </c>
    </row>
    <row r="339" spans="1:10" ht="26.4" x14ac:dyDescent="0.3">
      <c r="D339" s="18" t="s">
        <v>408</v>
      </c>
      <c r="E339" s="14">
        <v>15150000</v>
      </c>
      <c r="F339" s="21">
        <v>-4712784.3900000006</v>
      </c>
      <c r="G339" s="15">
        <v>0</v>
      </c>
      <c r="H339" s="17">
        <f t="shared" ref="H339:H343" si="28">+E339+F339+G339</f>
        <v>10437215.609999999</v>
      </c>
      <c r="I339" s="22">
        <v>10437215.609999999</v>
      </c>
      <c r="J339" s="17">
        <f t="shared" si="23"/>
        <v>100</v>
      </c>
    </row>
    <row r="340" spans="1:10" ht="26.4" x14ac:dyDescent="0.3">
      <c r="D340" s="18" t="s">
        <v>409</v>
      </c>
      <c r="E340" s="14">
        <v>3250000</v>
      </c>
      <c r="F340" s="21">
        <v>4872624.32</v>
      </c>
      <c r="G340" s="15">
        <v>0</v>
      </c>
      <c r="H340" s="17">
        <f t="shared" si="28"/>
        <v>8122624.3200000003</v>
      </c>
      <c r="I340" s="22">
        <v>8122624.3200000003</v>
      </c>
      <c r="J340" s="17">
        <f t="shared" si="23"/>
        <v>100</v>
      </c>
    </row>
    <row r="341" spans="1:10" ht="26.4" x14ac:dyDescent="0.3">
      <c r="D341" s="18" t="s">
        <v>410</v>
      </c>
      <c r="E341" s="14">
        <v>395000</v>
      </c>
      <c r="F341" s="21">
        <v>-393268</v>
      </c>
      <c r="G341" s="15">
        <v>0</v>
      </c>
      <c r="H341" s="17">
        <f t="shared" si="28"/>
        <v>1732</v>
      </c>
      <c r="I341" s="22">
        <v>1732</v>
      </c>
      <c r="J341" s="17">
        <f t="shared" si="23"/>
        <v>100</v>
      </c>
    </row>
    <row r="342" spans="1:10" x14ac:dyDescent="0.3">
      <c r="D342" s="18" t="s">
        <v>459</v>
      </c>
      <c r="E342" s="14">
        <v>0</v>
      </c>
      <c r="F342" s="21">
        <v>723717.25</v>
      </c>
      <c r="G342" s="15">
        <v>0</v>
      </c>
      <c r="H342" s="17">
        <f t="shared" si="28"/>
        <v>723717.25</v>
      </c>
      <c r="I342" s="22">
        <v>723717.25</v>
      </c>
      <c r="J342" s="17">
        <f t="shared" si="23"/>
        <v>100</v>
      </c>
    </row>
    <row r="343" spans="1:10" ht="26.4" x14ac:dyDescent="0.3">
      <c r="D343" s="18" t="s">
        <v>411</v>
      </c>
      <c r="E343" s="14">
        <v>600</v>
      </c>
      <c r="F343" s="21">
        <v>9022</v>
      </c>
      <c r="G343" s="15">
        <v>0</v>
      </c>
      <c r="H343" s="17">
        <f t="shared" si="28"/>
        <v>9622</v>
      </c>
      <c r="I343" s="22">
        <v>9622</v>
      </c>
      <c r="J343" s="17">
        <f t="shared" si="23"/>
        <v>100</v>
      </c>
    </row>
    <row r="344" spans="1:10" x14ac:dyDescent="0.3">
      <c r="D344" s="31" t="s">
        <v>269</v>
      </c>
      <c r="E344" s="32">
        <f>+E345+E346</f>
        <v>554575</v>
      </c>
      <c r="F344" s="32">
        <f>+F345+F346</f>
        <v>659090.98</v>
      </c>
      <c r="G344" s="32">
        <v>0</v>
      </c>
      <c r="H344" s="32">
        <f>SUM(H345:H346)</f>
        <v>1213665.98</v>
      </c>
      <c r="I344" s="33">
        <f>SUM(I345)</f>
        <v>1213665.98</v>
      </c>
      <c r="J344" s="32">
        <f t="shared" si="23"/>
        <v>100</v>
      </c>
    </row>
    <row r="345" spans="1:10" x14ac:dyDescent="0.3">
      <c r="D345" s="18" t="s">
        <v>270</v>
      </c>
      <c r="E345" s="14">
        <v>9575</v>
      </c>
      <c r="F345" s="15">
        <v>1204090.98</v>
      </c>
      <c r="G345" s="15">
        <v>0</v>
      </c>
      <c r="H345" s="17">
        <f t="shared" ref="H345:H346" si="29">+E345+F345+G345</f>
        <v>1213665.98</v>
      </c>
      <c r="I345" s="22">
        <v>1213665.98</v>
      </c>
      <c r="J345" s="17">
        <f t="shared" si="23"/>
        <v>100</v>
      </c>
    </row>
    <row r="346" spans="1:10" x14ac:dyDescent="0.3">
      <c r="D346" s="18" t="s">
        <v>412</v>
      </c>
      <c r="E346" s="14">
        <v>545000</v>
      </c>
      <c r="F346" s="21">
        <v>-545000</v>
      </c>
      <c r="G346" s="15">
        <v>0</v>
      </c>
      <c r="H346" s="17">
        <f t="shared" si="29"/>
        <v>0</v>
      </c>
      <c r="I346" s="17">
        <v>0</v>
      </c>
      <c r="J346" s="17">
        <f t="shared" si="23"/>
        <v>0</v>
      </c>
    </row>
    <row r="347" spans="1:10" x14ac:dyDescent="0.3">
      <c r="D347" s="31" t="s">
        <v>271</v>
      </c>
      <c r="E347" s="32">
        <f>+E348</f>
        <v>225000</v>
      </c>
      <c r="F347" s="32">
        <f>+F348</f>
        <v>463409.81000000006</v>
      </c>
      <c r="G347" s="32">
        <v>0</v>
      </c>
      <c r="H347" s="32">
        <f>+H348</f>
        <v>688409.81</v>
      </c>
      <c r="I347" s="33">
        <f>SUM(I348)</f>
        <v>688409.81</v>
      </c>
      <c r="J347" s="32">
        <f t="shared" si="23"/>
        <v>100</v>
      </c>
    </row>
    <row r="348" spans="1:10" x14ac:dyDescent="0.3">
      <c r="D348" s="18" t="s">
        <v>272</v>
      </c>
      <c r="E348" s="14">
        <v>225000</v>
      </c>
      <c r="F348" s="15">
        <v>463409.81000000006</v>
      </c>
      <c r="G348" s="15">
        <v>0</v>
      </c>
      <c r="H348" s="17">
        <f t="shared" ref="H348:H365" si="30">+E348+F348+G348</f>
        <v>688409.81</v>
      </c>
      <c r="I348" s="22">
        <v>688409.81</v>
      </c>
      <c r="J348" s="17">
        <f t="shared" si="23"/>
        <v>100</v>
      </c>
    </row>
    <row r="349" spans="1:10" x14ac:dyDescent="0.3">
      <c r="D349" s="31" t="s">
        <v>273</v>
      </c>
      <c r="E349" s="32">
        <f>SUM(E350:E365)</f>
        <v>10564261</v>
      </c>
      <c r="F349" s="32">
        <f>SUM(F350:F366)</f>
        <v>61955409.300000004</v>
      </c>
      <c r="G349" s="32">
        <v>0</v>
      </c>
      <c r="H349" s="32">
        <f>SUM(H350:H366)</f>
        <v>72519670.300000012</v>
      </c>
      <c r="I349" s="33">
        <f>SUM(I350:I366)</f>
        <v>72519670.300000012</v>
      </c>
      <c r="J349" s="32">
        <f t="shared" si="23"/>
        <v>100</v>
      </c>
    </row>
    <row r="350" spans="1:10" x14ac:dyDescent="0.3">
      <c r="D350" s="18" t="s">
        <v>274</v>
      </c>
      <c r="E350" s="14">
        <v>1000000</v>
      </c>
      <c r="F350" s="21">
        <v>4234028.66</v>
      </c>
      <c r="G350" s="15">
        <v>0</v>
      </c>
      <c r="H350" s="17">
        <f t="shared" si="30"/>
        <v>5234028.66</v>
      </c>
      <c r="I350" s="22">
        <v>5234028.66</v>
      </c>
      <c r="J350" s="17">
        <f t="shared" si="23"/>
        <v>100</v>
      </c>
    </row>
    <row r="351" spans="1:10" x14ac:dyDescent="0.3">
      <c r="D351" s="18" t="s">
        <v>275</v>
      </c>
      <c r="E351" s="14">
        <v>0</v>
      </c>
      <c r="F351" s="21">
        <v>339925</v>
      </c>
      <c r="G351" s="15">
        <v>0</v>
      </c>
      <c r="H351" s="17">
        <f t="shared" si="30"/>
        <v>339925</v>
      </c>
      <c r="I351" s="22">
        <v>339925</v>
      </c>
      <c r="J351" s="17">
        <f t="shared" si="23"/>
        <v>100</v>
      </c>
    </row>
    <row r="352" spans="1:10" x14ac:dyDescent="0.3">
      <c r="D352" s="18" t="s">
        <v>276</v>
      </c>
      <c r="E352" s="14">
        <v>2854261</v>
      </c>
      <c r="F352" s="21">
        <v>-2258074.9699999997</v>
      </c>
      <c r="G352" s="15">
        <v>0</v>
      </c>
      <c r="H352" s="17">
        <f t="shared" si="30"/>
        <v>596186.03000000026</v>
      </c>
      <c r="I352" s="22">
        <v>596186.03</v>
      </c>
      <c r="J352" s="17">
        <f t="shared" si="23"/>
        <v>99.999999999999957</v>
      </c>
    </row>
    <row r="353" spans="4:10" x14ac:dyDescent="0.3">
      <c r="D353" s="18" t="s">
        <v>413</v>
      </c>
      <c r="E353" s="14">
        <v>210000</v>
      </c>
      <c r="F353" s="21">
        <v>6660084.1600000001</v>
      </c>
      <c r="G353" s="15">
        <v>0</v>
      </c>
      <c r="H353" s="17">
        <f t="shared" si="30"/>
        <v>6870084.1600000001</v>
      </c>
      <c r="I353" s="22">
        <v>6870084.1600000001</v>
      </c>
      <c r="J353" s="17">
        <f t="shared" si="23"/>
        <v>100</v>
      </c>
    </row>
    <row r="354" spans="4:10" x14ac:dyDescent="0.3">
      <c r="D354" s="26" t="s">
        <v>414</v>
      </c>
      <c r="E354" s="29">
        <v>150000</v>
      </c>
      <c r="F354" s="21">
        <v>-150000</v>
      </c>
      <c r="G354" s="27">
        <v>0</v>
      </c>
      <c r="H354" s="22">
        <f t="shared" si="30"/>
        <v>0</v>
      </c>
      <c r="I354" s="22">
        <v>0</v>
      </c>
      <c r="J354" s="22">
        <v>0</v>
      </c>
    </row>
    <row r="355" spans="4:10" x14ac:dyDescent="0.3">
      <c r="D355" s="26" t="s">
        <v>277</v>
      </c>
      <c r="E355" s="29">
        <v>0</v>
      </c>
      <c r="F355" s="21">
        <v>1577419</v>
      </c>
      <c r="G355" s="27">
        <v>0</v>
      </c>
      <c r="H355" s="22">
        <f t="shared" si="30"/>
        <v>1577419</v>
      </c>
      <c r="I355" s="22">
        <v>1577419</v>
      </c>
      <c r="J355" s="22">
        <f>IF(I355=0,0,IF(H355=0,100,I355/H355*100))</f>
        <v>100</v>
      </c>
    </row>
    <row r="356" spans="4:10" ht="26.4" x14ac:dyDescent="0.3">
      <c r="D356" s="18" t="s">
        <v>512</v>
      </c>
      <c r="E356" s="29">
        <v>605000</v>
      </c>
      <c r="F356" s="21">
        <v>-605000</v>
      </c>
      <c r="G356" s="27">
        <v>0</v>
      </c>
      <c r="H356" s="22">
        <f t="shared" si="30"/>
        <v>0</v>
      </c>
      <c r="I356" s="22">
        <v>0</v>
      </c>
      <c r="J356" s="22">
        <f>IF(I356=0,0,IF(H356=0,100,I356/H356*100))</f>
        <v>0</v>
      </c>
    </row>
    <row r="357" spans="4:10" x14ac:dyDescent="0.3">
      <c r="D357" s="18" t="s">
        <v>278</v>
      </c>
      <c r="E357" s="14">
        <v>1650000</v>
      </c>
      <c r="F357" s="21">
        <v>2374823</v>
      </c>
      <c r="G357" s="15">
        <v>0</v>
      </c>
      <c r="H357" s="17">
        <f t="shared" si="30"/>
        <v>4024823</v>
      </c>
      <c r="I357" s="22">
        <v>4024823</v>
      </c>
      <c r="J357" s="17">
        <f t="shared" si="23"/>
        <v>100</v>
      </c>
    </row>
    <row r="358" spans="4:10" x14ac:dyDescent="0.3">
      <c r="D358" s="26" t="s">
        <v>510</v>
      </c>
      <c r="E358" s="14">
        <v>0</v>
      </c>
      <c r="F358" s="21">
        <v>3495</v>
      </c>
      <c r="G358" s="15">
        <v>0</v>
      </c>
      <c r="H358" s="17">
        <f>+F358</f>
        <v>3495</v>
      </c>
      <c r="I358" s="22">
        <v>3495</v>
      </c>
      <c r="J358" s="17">
        <f>IF(I358=0,0,IF(H358=0,100,I358/H358*100))</f>
        <v>100</v>
      </c>
    </row>
    <row r="359" spans="4:10" x14ac:dyDescent="0.3">
      <c r="D359" s="18" t="s">
        <v>279</v>
      </c>
      <c r="E359" s="14">
        <v>845000</v>
      </c>
      <c r="F359" s="21">
        <v>213443</v>
      </c>
      <c r="G359" s="15">
        <v>0</v>
      </c>
      <c r="H359" s="17">
        <f t="shared" si="30"/>
        <v>1058443</v>
      </c>
      <c r="I359" s="22">
        <v>1058443</v>
      </c>
      <c r="J359" s="17">
        <f t="shared" si="23"/>
        <v>100</v>
      </c>
    </row>
    <row r="360" spans="4:10" x14ac:dyDescent="0.3">
      <c r="D360" s="18" t="s">
        <v>280</v>
      </c>
      <c r="E360" s="14">
        <v>0</v>
      </c>
      <c r="F360" s="21">
        <v>405</v>
      </c>
      <c r="G360" s="15">
        <v>0</v>
      </c>
      <c r="H360" s="17">
        <f t="shared" si="30"/>
        <v>405</v>
      </c>
      <c r="I360" s="22">
        <v>405</v>
      </c>
      <c r="J360" s="17">
        <f t="shared" ref="J360:J433" si="31">IF(I360=0,0,IF(H360=0,100,I360/H360*100))</f>
        <v>100</v>
      </c>
    </row>
    <row r="361" spans="4:10" x14ac:dyDescent="0.3">
      <c r="D361" s="18" t="s">
        <v>281</v>
      </c>
      <c r="E361" s="14">
        <v>0</v>
      </c>
      <c r="F361" s="21">
        <v>1251.0999999999999</v>
      </c>
      <c r="G361" s="15">
        <v>0</v>
      </c>
      <c r="H361" s="17">
        <f t="shared" si="30"/>
        <v>1251.0999999999999</v>
      </c>
      <c r="I361" s="22">
        <v>1251.0999999999999</v>
      </c>
      <c r="J361" s="17">
        <f t="shared" si="31"/>
        <v>100</v>
      </c>
    </row>
    <row r="362" spans="4:10" x14ac:dyDescent="0.3">
      <c r="D362" s="18" t="s">
        <v>437</v>
      </c>
      <c r="E362" s="14">
        <v>0</v>
      </c>
      <c r="F362" s="21">
        <v>8853</v>
      </c>
      <c r="G362" s="15">
        <v>0</v>
      </c>
      <c r="H362" s="17">
        <f t="shared" si="30"/>
        <v>8853</v>
      </c>
      <c r="I362" s="22">
        <v>8853</v>
      </c>
      <c r="J362" s="17">
        <f t="shared" si="31"/>
        <v>100</v>
      </c>
    </row>
    <row r="363" spans="4:10" x14ac:dyDescent="0.3">
      <c r="D363" s="18" t="s">
        <v>282</v>
      </c>
      <c r="E363" s="14">
        <v>2900000</v>
      </c>
      <c r="F363" s="21">
        <v>49903967.350000001</v>
      </c>
      <c r="G363" s="15">
        <v>0</v>
      </c>
      <c r="H363" s="17">
        <f t="shared" si="30"/>
        <v>52803967.350000001</v>
      </c>
      <c r="I363" s="22">
        <v>52803967.350000001</v>
      </c>
      <c r="J363" s="17">
        <f t="shared" si="31"/>
        <v>100</v>
      </c>
    </row>
    <row r="364" spans="4:10" ht="26.4" x14ac:dyDescent="0.3">
      <c r="D364" s="18" t="s">
        <v>513</v>
      </c>
      <c r="E364" s="14">
        <v>350000</v>
      </c>
      <c r="F364" s="21">
        <v>-350000</v>
      </c>
      <c r="G364" s="15">
        <v>0</v>
      </c>
      <c r="H364" s="17">
        <f t="shared" si="30"/>
        <v>0</v>
      </c>
      <c r="I364" s="22">
        <v>0</v>
      </c>
      <c r="J364" s="17">
        <f t="shared" si="31"/>
        <v>0</v>
      </c>
    </row>
    <row r="365" spans="4:10" x14ac:dyDescent="0.3">
      <c r="D365" s="18" t="s">
        <v>283</v>
      </c>
      <c r="E365" s="14">
        <v>0</v>
      </c>
      <c r="F365" s="21">
        <v>700</v>
      </c>
      <c r="G365" s="15">
        <v>0</v>
      </c>
      <c r="H365" s="17">
        <f t="shared" si="30"/>
        <v>700</v>
      </c>
      <c r="I365" s="22">
        <v>700</v>
      </c>
      <c r="J365" s="17">
        <f t="shared" si="31"/>
        <v>100</v>
      </c>
    </row>
    <row r="366" spans="4:10" x14ac:dyDescent="0.3">
      <c r="D366" s="26" t="s">
        <v>509</v>
      </c>
      <c r="E366" s="14">
        <v>0</v>
      </c>
      <c r="F366" s="21">
        <v>90</v>
      </c>
      <c r="G366" s="15">
        <v>0</v>
      </c>
      <c r="H366" s="17">
        <v>90</v>
      </c>
      <c r="I366" s="22">
        <v>90</v>
      </c>
      <c r="J366" s="17">
        <f>IF(I366=0,0,IF(H366=0,100,I366/H366*100))</f>
        <v>100</v>
      </c>
    </row>
    <row r="367" spans="4:10" x14ac:dyDescent="0.3">
      <c r="D367" s="34" t="s">
        <v>255</v>
      </c>
      <c r="E367" s="32">
        <v>0</v>
      </c>
      <c r="F367" s="35">
        <f>+F368</f>
        <v>5410</v>
      </c>
      <c r="G367" s="32">
        <v>0</v>
      </c>
      <c r="H367" s="32">
        <v>5410</v>
      </c>
      <c r="I367" s="35">
        <v>5410</v>
      </c>
      <c r="J367" s="35">
        <f t="shared" ref="J367:J368" si="32">IF(I367=0,0,IF(H367=0,100,I367/H367*100))</f>
        <v>100</v>
      </c>
    </row>
    <row r="368" spans="4:10" x14ac:dyDescent="0.3">
      <c r="D368" s="26" t="s">
        <v>460</v>
      </c>
      <c r="E368" s="14">
        <v>0</v>
      </c>
      <c r="F368" s="15">
        <v>5410</v>
      </c>
      <c r="G368" s="14">
        <v>0</v>
      </c>
      <c r="H368" s="17">
        <v>5410</v>
      </c>
      <c r="I368" s="22">
        <v>5410</v>
      </c>
      <c r="J368" s="17">
        <f t="shared" si="32"/>
        <v>100</v>
      </c>
    </row>
    <row r="369" spans="4:10" ht="27.75" customHeight="1" x14ac:dyDescent="0.3">
      <c r="D369" s="31" t="s">
        <v>284</v>
      </c>
      <c r="E369" s="32">
        <f>+E370+E371</f>
        <v>24300000</v>
      </c>
      <c r="F369" s="32">
        <f>+F370+F371</f>
        <v>18041812.939999998</v>
      </c>
      <c r="G369" s="32">
        <v>0</v>
      </c>
      <c r="H369" s="32">
        <f>+H370+H371</f>
        <v>42341812.939999998</v>
      </c>
      <c r="I369" s="33">
        <f>+I370+I371</f>
        <v>42341812.939999998</v>
      </c>
      <c r="J369" s="32">
        <f t="shared" si="31"/>
        <v>100</v>
      </c>
    </row>
    <row r="370" spans="4:10" x14ac:dyDescent="0.3">
      <c r="D370" s="18" t="s">
        <v>285</v>
      </c>
      <c r="E370" s="14">
        <v>0</v>
      </c>
      <c r="F370" s="15">
        <v>1180000</v>
      </c>
      <c r="G370" s="15">
        <v>0</v>
      </c>
      <c r="H370" s="17">
        <f>+E370+F370+G370</f>
        <v>1180000</v>
      </c>
      <c r="I370" s="22">
        <v>1180000</v>
      </c>
      <c r="J370" s="17">
        <f t="shared" si="31"/>
        <v>100</v>
      </c>
    </row>
    <row r="371" spans="4:10" ht="27.75" customHeight="1" x14ac:dyDescent="0.3">
      <c r="D371" s="18" t="s">
        <v>286</v>
      </c>
      <c r="E371" s="14">
        <f>24300000</f>
        <v>24300000</v>
      </c>
      <c r="F371" s="15">
        <v>16861812.939999998</v>
      </c>
      <c r="G371" s="15">
        <v>0</v>
      </c>
      <c r="H371" s="17">
        <f>+E371+F371+G371</f>
        <v>41161812.939999998</v>
      </c>
      <c r="I371" s="22">
        <v>41161812.939999998</v>
      </c>
      <c r="J371" s="17">
        <f t="shared" si="31"/>
        <v>100</v>
      </c>
    </row>
    <row r="372" spans="4:10" x14ac:dyDescent="0.3">
      <c r="D372" s="31" t="s">
        <v>287</v>
      </c>
      <c r="E372" s="32">
        <f>E373+E387+E406+E500</f>
        <v>75381012767</v>
      </c>
      <c r="F372" s="33">
        <f>F373+F387+F406+F500</f>
        <v>7089176205.8099995</v>
      </c>
      <c r="G372" s="32">
        <f>G373+G387+G406+G500</f>
        <v>244488425.53</v>
      </c>
      <c r="H372" s="33">
        <f>H373+H387+H406+H500</f>
        <v>82714677398.339996</v>
      </c>
      <c r="I372" s="33">
        <f>I373+I387+I406+I500</f>
        <v>82470188972.809998</v>
      </c>
      <c r="J372" s="32">
        <f t="shared" si="31"/>
        <v>99.704419538079577</v>
      </c>
    </row>
    <row r="373" spans="4:10" x14ac:dyDescent="0.3">
      <c r="D373" s="31" t="s">
        <v>288</v>
      </c>
      <c r="E373" s="32">
        <f>E374+E385</f>
        <v>32598035059</v>
      </c>
      <c r="F373" s="33">
        <f>F374+F385</f>
        <v>1694868441.45</v>
      </c>
      <c r="G373" s="32">
        <f>G374+G385</f>
        <v>1007917</v>
      </c>
      <c r="H373" s="33">
        <f>H374+H385</f>
        <v>34293911417.450001</v>
      </c>
      <c r="I373" s="33">
        <f>I374+I385</f>
        <v>34292903500.450001</v>
      </c>
      <c r="J373" s="32">
        <f t="shared" si="31"/>
        <v>99.9970609447615</v>
      </c>
    </row>
    <row r="374" spans="4:10" x14ac:dyDescent="0.3">
      <c r="D374" s="31" t="s">
        <v>289</v>
      </c>
      <c r="E374" s="32">
        <f>SUM(E375:E384)</f>
        <v>32596935059</v>
      </c>
      <c r="F374" s="33">
        <f>SUM(F375:F384)</f>
        <v>1694813885.75</v>
      </c>
      <c r="G374" s="32">
        <f>SUM(G375:G384)</f>
        <v>1007917</v>
      </c>
      <c r="H374" s="33">
        <f>SUM(H375:H384)</f>
        <v>34292756861.75</v>
      </c>
      <c r="I374" s="33">
        <f>SUM(I375:I384)</f>
        <v>34291748944.75</v>
      </c>
      <c r="J374" s="32">
        <f t="shared" si="31"/>
        <v>99.997060845810495</v>
      </c>
    </row>
    <row r="375" spans="4:10" x14ac:dyDescent="0.3">
      <c r="D375" s="18" t="s">
        <v>290</v>
      </c>
      <c r="E375" s="14">
        <v>25071626596</v>
      </c>
      <c r="F375" s="21">
        <v>1042833508.62</v>
      </c>
      <c r="G375" s="27">
        <v>1007917</v>
      </c>
      <c r="H375" s="17">
        <f>+E375+F375+G375</f>
        <v>26115468021.619999</v>
      </c>
      <c r="I375" s="22">
        <v>26114460104.619999</v>
      </c>
      <c r="J375" s="17">
        <f t="shared" si="31"/>
        <v>99.996140536332092</v>
      </c>
    </row>
    <row r="376" spans="4:10" x14ac:dyDescent="0.3">
      <c r="D376" s="18" t="s">
        <v>291</v>
      </c>
      <c r="E376" s="14">
        <v>1538576873</v>
      </c>
      <c r="F376" s="21">
        <v>9067691</v>
      </c>
      <c r="G376" s="15">
        <v>0</v>
      </c>
      <c r="H376" s="17">
        <f t="shared" ref="H376:H384" si="33">+E376+F376+G376</f>
        <v>1547644564</v>
      </c>
      <c r="I376" s="22">
        <v>1547644564</v>
      </c>
      <c r="J376" s="17">
        <f t="shared" si="31"/>
        <v>100</v>
      </c>
    </row>
    <row r="377" spans="4:10" ht="39.6" x14ac:dyDescent="0.3">
      <c r="D377" s="18" t="s">
        <v>292</v>
      </c>
      <c r="E377" s="14">
        <v>2511243574</v>
      </c>
      <c r="F377" s="21">
        <v>1086368982</v>
      </c>
      <c r="G377" s="15">
        <v>0</v>
      </c>
      <c r="H377" s="17">
        <f t="shared" si="33"/>
        <v>3597612556</v>
      </c>
      <c r="I377" s="22">
        <v>3597612556</v>
      </c>
      <c r="J377" s="17">
        <f t="shared" si="31"/>
        <v>100</v>
      </c>
    </row>
    <row r="378" spans="4:10" ht="26.4" x14ac:dyDescent="0.3">
      <c r="D378" s="18" t="s">
        <v>293</v>
      </c>
      <c r="E378" s="14">
        <v>83433634</v>
      </c>
      <c r="F378" s="21">
        <v>2</v>
      </c>
      <c r="G378" s="15">
        <v>0</v>
      </c>
      <c r="H378" s="17">
        <f t="shared" si="33"/>
        <v>83433636</v>
      </c>
      <c r="I378" s="22">
        <v>83433636</v>
      </c>
      <c r="J378" s="17">
        <f t="shared" si="31"/>
        <v>100</v>
      </c>
    </row>
    <row r="379" spans="4:10" x14ac:dyDescent="0.3">
      <c r="D379" s="18" t="s">
        <v>294</v>
      </c>
      <c r="E379" s="14">
        <v>661671254</v>
      </c>
      <c r="F379" s="21">
        <v>41697500</v>
      </c>
      <c r="G379" s="15">
        <v>0</v>
      </c>
      <c r="H379" s="17">
        <f t="shared" si="33"/>
        <v>703368754</v>
      </c>
      <c r="I379" s="22">
        <v>703368754</v>
      </c>
      <c r="J379" s="17">
        <f t="shared" si="31"/>
        <v>100</v>
      </c>
    </row>
    <row r="380" spans="4:10" ht="26.4" x14ac:dyDescent="0.3">
      <c r="D380" s="18" t="s">
        <v>295</v>
      </c>
      <c r="E380" s="14">
        <v>298370703</v>
      </c>
      <c r="F380" s="21">
        <v>49410884.129999995</v>
      </c>
      <c r="G380" s="15">
        <v>0</v>
      </c>
      <c r="H380" s="17">
        <f t="shared" si="33"/>
        <v>347781587.13</v>
      </c>
      <c r="I380" s="22">
        <v>347781587.13</v>
      </c>
      <c r="J380" s="17">
        <f t="shared" si="31"/>
        <v>100</v>
      </c>
    </row>
    <row r="381" spans="4:10" x14ac:dyDescent="0.3">
      <c r="D381" s="18" t="s">
        <v>296</v>
      </c>
      <c r="E381" s="14">
        <v>1133751723</v>
      </c>
      <c r="F381" s="21">
        <v>-8446756</v>
      </c>
      <c r="G381" s="15">
        <v>0</v>
      </c>
      <c r="H381" s="17">
        <f t="shared" si="33"/>
        <v>1125304967</v>
      </c>
      <c r="I381" s="22">
        <v>1125304967</v>
      </c>
      <c r="J381" s="17">
        <f t="shared" si="31"/>
        <v>100</v>
      </c>
    </row>
    <row r="382" spans="4:10" ht="26.4" x14ac:dyDescent="0.3">
      <c r="D382" s="18" t="s">
        <v>415</v>
      </c>
      <c r="E382" s="14">
        <v>435745615</v>
      </c>
      <c r="F382" s="21">
        <v>-400937291</v>
      </c>
      <c r="G382" s="15">
        <v>0</v>
      </c>
      <c r="H382" s="17">
        <f t="shared" si="33"/>
        <v>34808324</v>
      </c>
      <c r="I382" s="22">
        <v>34808324</v>
      </c>
      <c r="J382" s="17">
        <f t="shared" si="31"/>
        <v>100</v>
      </c>
    </row>
    <row r="383" spans="4:10" ht="26.4" x14ac:dyDescent="0.3">
      <c r="D383" s="26" t="s">
        <v>416</v>
      </c>
      <c r="E383" s="14">
        <v>862515087</v>
      </c>
      <c r="F383" s="21">
        <v>-187540849</v>
      </c>
      <c r="G383" s="15">
        <v>0</v>
      </c>
      <c r="H383" s="17">
        <f t="shared" si="33"/>
        <v>674974238</v>
      </c>
      <c r="I383" s="22">
        <v>674974238</v>
      </c>
      <c r="J383" s="17">
        <f t="shared" si="31"/>
        <v>100</v>
      </c>
    </row>
    <row r="384" spans="4:10" ht="26.4" x14ac:dyDescent="0.3">
      <c r="D384" s="18" t="s">
        <v>297</v>
      </c>
      <c r="E384" s="14">
        <v>0</v>
      </c>
      <c r="F384" s="21">
        <v>62360214</v>
      </c>
      <c r="G384" s="15">
        <v>0</v>
      </c>
      <c r="H384" s="17">
        <f t="shared" si="33"/>
        <v>62360214</v>
      </c>
      <c r="I384" s="22">
        <v>62360214</v>
      </c>
      <c r="J384" s="17">
        <f t="shared" si="31"/>
        <v>100</v>
      </c>
    </row>
    <row r="385" spans="1:10" x14ac:dyDescent="0.3">
      <c r="D385" s="31" t="s">
        <v>298</v>
      </c>
      <c r="E385" s="32">
        <v>1100000</v>
      </c>
      <c r="F385" s="32">
        <f>+F386</f>
        <v>54555.699999999953</v>
      </c>
      <c r="G385" s="32">
        <v>0</v>
      </c>
      <c r="H385" s="32">
        <f>+H386</f>
        <v>1154555.7</v>
      </c>
      <c r="I385" s="33">
        <f>SUM(I386)</f>
        <v>1154555.7</v>
      </c>
      <c r="J385" s="32">
        <f t="shared" si="31"/>
        <v>100</v>
      </c>
    </row>
    <row r="386" spans="1:10" x14ac:dyDescent="0.3">
      <c r="D386" s="18" t="s">
        <v>299</v>
      </c>
      <c r="E386" s="14">
        <v>1100000</v>
      </c>
      <c r="F386" s="15">
        <v>54555.699999999953</v>
      </c>
      <c r="G386" s="15">
        <v>0</v>
      </c>
      <c r="H386" s="17">
        <f t="shared" ref="H386" si="34">+E386+F386+G386</f>
        <v>1154555.7</v>
      </c>
      <c r="I386" s="22">
        <v>1154555.7</v>
      </c>
      <c r="J386" s="17">
        <f t="shared" si="31"/>
        <v>100</v>
      </c>
    </row>
    <row r="387" spans="1:10" x14ac:dyDescent="0.3">
      <c r="D387" s="31" t="s">
        <v>300</v>
      </c>
      <c r="E387" s="32">
        <f>+E388+E392+E393+E394+E399+E401+E402+E403</f>
        <v>35784753280</v>
      </c>
      <c r="F387" s="33">
        <f>+F388+F392+F393+F394+F399+F401+F402+F403</f>
        <v>567706673.87999797</v>
      </c>
      <c r="G387" s="32">
        <v>0</v>
      </c>
      <c r="H387" s="33">
        <f>+H388+H392+H393+H394+H399+H401+H402+H403</f>
        <v>36352459953.879997</v>
      </c>
      <c r="I387" s="33">
        <f>+I388+I392+I393+I394+I399+I401+I402+I403</f>
        <v>36352459953.879997</v>
      </c>
      <c r="J387" s="32">
        <f t="shared" si="31"/>
        <v>100</v>
      </c>
    </row>
    <row r="388" spans="1:10" x14ac:dyDescent="0.3">
      <c r="A388" s="13"/>
      <c r="D388" s="31" t="s">
        <v>301</v>
      </c>
      <c r="E388" s="32">
        <v>20443488410</v>
      </c>
      <c r="F388" s="32">
        <f>+F389</f>
        <v>543424923.00999832</v>
      </c>
      <c r="G388" s="32">
        <v>0</v>
      </c>
      <c r="H388" s="33">
        <f>SUM(H389:H391)</f>
        <v>20986913333.009998</v>
      </c>
      <c r="I388" s="33">
        <f>SUM(I389:I391)</f>
        <v>20986913333.009998</v>
      </c>
      <c r="J388" s="32">
        <f t="shared" si="31"/>
        <v>100</v>
      </c>
    </row>
    <row r="389" spans="1:10" x14ac:dyDescent="0.3">
      <c r="A389" s="13"/>
      <c r="D389" s="18" t="s">
        <v>302</v>
      </c>
      <c r="E389" s="14">
        <v>19171552624</v>
      </c>
      <c r="F389" s="15">
        <v>543424923.00999832</v>
      </c>
      <c r="G389" s="15">
        <v>0</v>
      </c>
      <c r="H389" s="17">
        <f>+E389+F389+G389</f>
        <v>19714977547.009998</v>
      </c>
      <c r="I389" s="22">
        <v>19714977547.009998</v>
      </c>
      <c r="J389" s="17">
        <f t="shared" si="31"/>
        <v>100</v>
      </c>
    </row>
    <row r="390" spans="1:10" x14ac:dyDescent="0.3">
      <c r="A390" s="13"/>
      <c r="D390" s="18" t="s">
        <v>303</v>
      </c>
      <c r="E390" s="14">
        <v>795784443</v>
      </c>
      <c r="F390" s="15">
        <v>0</v>
      </c>
      <c r="G390" s="15">
        <v>0</v>
      </c>
      <c r="H390" s="17">
        <f t="shared" ref="H390:H393" si="35">+E390+F390+G390</f>
        <v>795784443</v>
      </c>
      <c r="I390" s="22">
        <v>795784443</v>
      </c>
      <c r="J390" s="17">
        <f t="shared" si="31"/>
        <v>100</v>
      </c>
    </row>
    <row r="391" spans="1:10" x14ac:dyDescent="0.3">
      <c r="A391" s="13"/>
      <c r="D391" s="18" t="s">
        <v>304</v>
      </c>
      <c r="E391" s="14">
        <v>476151343</v>
      </c>
      <c r="F391" s="15">
        <v>0</v>
      </c>
      <c r="G391" s="15">
        <v>0</v>
      </c>
      <c r="H391" s="17">
        <f t="shared" si="35"/>
        <v>476151343</v>
      </c>
      <c r="I391" s="22">
        <v>476151343</v>
      </c>
      <c r="J391" s="17">
        <f t="shared" si="31"/>
        <v>100</v>
      </c>
    </row>
    <row r="392" spans="1:10" x14ac:dyDescent="0.3">
      <c r="D392" s="18" t="s">
        <v>305</v>
      </c>
      <c r="E392" s="14">
        <v>4246337653</v>
      </c>
      <c r="F392" s="15">
        <v>59029864.819999695</v>
      </c>
      <c r="G392" s="15">
        <v>0</v>
      </c>
      <c r="H392" s="17">
        <f t="shared" si="35"/>
        <v>4305367517.8199997</v>
      </c>
      <c r="I392" s="22">
        <v>4305367517.8199997</v>
      </c>
      <c r="J392" s="17">
        <f t="shared" si="31"/>
        <v>100</v>
      </c>
    </row>
    <row r="393" spans="1:10" x14ac:dyDescent="0.3">
      <c r="D393" s="18" t="s">
        <v>306</v>
      </c>
      <c r="E393" s="14">
        <v>421537912</v>
      </c>
      <c r="F393" s="16">
        <v>-2034249</v>
      </c>
      <c r="G393" s="15">
        <v>0</v>
      </c>
      <c r="H393" s="17">
        <f t="shared" si="35"/>
        <v>419503663</v>
      </c>
      <c r="I393" s="22">
        <v>419503663</v>
      </c>
      <c r="J393" s="17">
        <f t="shared" si="31"/>
        <v>100</v>
      </c>
    </row>
    <row r="394" spans="1:10" x14ac:dyDescent="0.3">
      <c r="D394" s="31" t="s">
        <v>307</v>
      </c>
      <c r="E394" s="32">
        <v>1354475166</v>
      </c>
      <c r="F394" s="33">
        <f>SUM(F395:F398)</f>
        <v>-12904345</v>
      </c>
      <c r="G394" s="32">
        <v>0</v>
      </c>
      <c r="H394" s="33">
        <f>SUM(H395:H398)</f>
        <v>1341570821</v>
      </c>
      <c r="I394" s="33">
        <f>SUM(I395:I398)</f>
        <v>1341570821</v>
      </c>
      <c r="J394" s="32">
        <f t="shared" si="31"/>
        <v>100</v>
      </c>
    </row>
    <row r="395" spans="1:10" x14ac:dyDescent="0.3">
      <c r="D395" s="18" t="s">
        <v>308</v>
      </c>
      <c r="E395" s="14">
        <v>612848199</v>
      </c>
      <c r="F395" s="16">
        <v>1421250</v>
      </c>
      <c r="G395" s="15">
        <v>0</v>
      </c>
      <c r="H395" s="17">
        <f>+E395+F395+G395</f>
        <v>614269449</v>
      </c>
      <c r="I395" s="22">
        <v>614269449</v>
      </c>
      <c r="J395" s="17">
        <f t="shared" si="31"/>
        <v>100</v>
      </c>
    </row>
    <row r="396" spans="1:10" x14ac:dyDescent="0.3">
      <c r="D396" s="18" t="s">
        <v>309</v>
      </c>
      <c r="E396" s="14">
        <v>412809988</v>
      </c>
      <c r="F396" s="16">
        <v>-40854345</v>
      </c>
      <c r="G396" s="15">
        <v>0</v>
      </c>
      <c r="H396" s="17">
        <f t="shared" ref="H396:H398" si="36">+E396+F396+G396</f>
        <v>371955643</v>
      </c>
      <c r="I396" s="22">
        <v>371955643</v>
      </c>
      <c r="J396" s="17">
        <f t="shared" si="31"/>
        <v>100</v>
      </c>
    </row>
    <row r="397" spans="1:10" x14ac:dyDescent="0.3">
      <c r="A397" s="13"/>
      <c r="D397" s="18" t="s">
        <v>310</v>
      </c>
      <c r="E397" s="14">
        <v>23005539</v>
      </c>
      <c r="F397" s="16">
        <v>2166340</v>
      </c>
      <c r="G397" s="15">
        <v>0</v>
      </c>
      <c r="H397" s="17">
        <f t="shared" si="36"/>
        <v>25171879</v>
      </c>
      <c r="I397" s="22">
        <v>25171879</v>
      </c>
      <c r="J397" s="17">
        <f t="shared" si="31"/>
        <v>100</v>
      </c>
    </row>
    <row r="398" spans="1:10" x14ac:dyDescent="0.3">
      <c r="A398" s="13"/>
      <c r="D398" s="18" t="s">
        <v>311</v>
      </c>
      <c r="E398" s="14">
        <v>305811440</v>
      </c>
      <c r="F398" s="16">
        <v>24362410</v>
      </c>
      <c r="G398" s="15">
        <v>0</v>
      </c>
      <c r="H398" s="17">
        <f t="shared" si="36"/>
        <v>330173850</v>
      </c>
      <c r="I398" s="22">
        <v>330173850</v>
      </c>
      <c r="J398" s="17">
        <f t="shared" si="31"/>
        <v>100</v>
      </c>
    </row>
    <row r="399" spans="1:10" ht="37.5" customHeight="1" x14ac:dyDescent="0.3">
      <c r="A399" s="13"/>
      <c r="D399" s="31" t="s">
        <v>312</v>
      </c>
      <c r="E399" s="32">
        <v>224898588</v>
      </c>
      <c r="F399" s="33">
        <f>SUM(F400)</f>
        <v>7520467.0500000119</v>
      </c>
      <c r="G399" s="32">
        <v>0</v>
      </c>
      <c r="H399" s="33">
        <f>SUM(H400)</f>
        <v>232419055.05000001</v>
      </c>
      <c r="I399" s="33">
        <f>SUM(I400)</f>
        <v>232419055.05000001</v>
      </c>
      <c r="J399" s="32">
        <f t="shared" si="31"/>
        <v>100</v>
      </c>
    </row>
    <row r="400" spans="1:10" ht="27" customHeight="1" x14ac:dyDescent="0.3">
      <c r="A400" s="13"/>
      <c r="D400" s="18" t="s">
        <v>313</v>
      </c>
      <c r="E400" s="14">
        <v>224898588</v>
      </c>
      <c r="F400" s="15">
        <v>7520467.0500000119</v>
      </c>
      <c r="G400" s="15">
        <v>0</v>
      </c>
      <c r="H400" s="17">
        <f>+E400+F400+G400</f>
        <v>232419055.05000001</v>
      </c>
      <c r="I400" s="22">
        <v>232419055.05000001</v>
      </c>
      <c r="J400" s="17">
        <f t="shared" si="31"/>
        <v>100</v>
      </c>
    </row>
    <row r="401" spans="4:10" ht="26.4" x14ac:dyDescent="0.3">
      <c r="D401" s="18" t="s">
        <v>314</v>
      </c>
      <c r="E401" s="14">
        <v>224492906</v>
      </c>
      <c r="F401" s="16">
        <v>8530419</v>
      </c>
      <c r="G401" s="15">
        <v>0</v>
      </c>
      <c r="H401" s="17">
        <f t="shared" ref="H401:H402" si="37">+E401+F401+G401</f>
        <v>233023325</v>
      </c>
      <c r="I401" s="22">
        <v>233023325</v>
      </c>
      <c r="J401" s="17">
        <f t="shared" si="31"/>
        <v>100</v>
      </c>
    </row>
    <row r="402" spans="4:10" ht="26.4" x14ac:dyDescent="0.3">
      <c r="D402" s="18" t="s">
        <v>315</v>
      </c>
      <c r="E402" s="14">
        <v>2203540644</v>
      </c>
      <c r="F402" s="16">
        <v>-19288850</v>
      </c>
      <c r="G402" s="15">
        <v>0</v>
      </c>
      <c r="H402" s="17">
        <f t="shared" si="37"/>
        <v>2184251794</v>
      </c>
      <c r="I402" s="22">
        <v>2184251794</v>
      </c>
      <c r="J402" s="17">
        <f t="shared" si="31"/>
        <v>100</v>
      </c>
    </row>
    <row r="403" spans="4:10" x14ac:dyDescent="0.3">
      <c r="D403" s="31" t="s">
        <v>316</v>
      </c>
      <c r="E403" s="32">
        <v>6665982001</v>
      </c>
      <c r="F403" s="33">
        <v>-16571556</v>
      </c>
      <c r="G403" s="32">
        <v>0</v>
      </c>
      <c r="H403" s="33">
        <f>SUM(H404:H405)</f>
        <v>6649410445</v>
      </c>
      <c r="I403" s="33">
        <f>SUM(I404:I405)</f>
        <v>6649410445</v>
      </c>
      <c r="J403" s="32">
        <f t="shared" si="31"/>
        <v>100</v>
      </c>
    </row>
    <row r="404" spans="4:10" x14ac:dyDescent="0.3">
      <c r="D404" s="18" t="s">
        <v>317</v>
      </c>
      <c r="E404" s="14">
        <v>3056081121</v>
      </c>
      <c r="F404" s="16">
        <v>-14747977</v>
      </c>
      <c r="G404" s="15">
        <v>0</v>
      </c>
      <c r="H404" s="17">
        <f>+E404+F404+G404</f>
        <v>3041333144</v>
      </c>
      <c r="I404" s="22">
        <v>3041333144</v>
      </c>
      <c r="J404" s="17">
        <f t="shared" si="31"/>
        <v>100</v>
      </c>
    </row>
    <row r="405" spans="4:10" ht="39.6" x14ac:dyDescent="0.3">
      <c r="D405" s="18" t="s">
        <v>318</v>
      </c>
      <c r="E405" s="14">
        <v>3609900880</v>
      </c>
      <c r="F405" s="16">
        <v>-1823579</v>
      </c>
      <c r="G405" s="15">
        <v>0</v>
      </c>
      <c r="H405" s="17">
        <f>+E405+F405+G405</f>
        <v>3608077301</v>
      </c>
      <c r="I405" s="22">
        <v>3608077301</v>
      </c>
      <c r="J405" s="17">
        <f t="shared" si="31"/>
        <v>100</v>
      </c>
    </row>
    <row r="406" spans="4:10" x14ac:dyDescent="0.3">
      <c r="D406" s="31" t="s">
        <v>319</v>
      </c>
      <c r="E406" s="32">
        <v>6597806730</v>
      </c>
      <c r="F406" s="32">
        <f>F407+F459+F466+F471+F489+F491+F493</f>
        <v>4655308072.3900013</v>
      </c>
      <c r="G406" s="32">
        <v>237648996.53</v>
      </c>
      <c r="H406" s="32">
        <f>H407+H459+H466+H471+H489+H491+H493</f>
        <v>11490763798.920002</v>
      </c>
      <c r="I406" s="33">
        <f>I407+I459+I466+I471+I489+I491+I493</f>
        <v>11253114802.390001</v>
      </c>
      <c r="J406" s="32">
        <f>IF(I406=0,0,IF(H406=0,100,I406/H406*100))</f>
        <v>97.931825936998749</v>
      </c>
    </row>
    <row r="407" spans="4:10" x14ac:dyDescent="0.3">
      <c r="D407" s="31" t="s">
        <v>320</v>
      </c>
      <c r="E407" s="32">
        <v>3585806730</v>
      </c>
      <c r="F407" s="32">
        <f>SUM(F408:F458)</f>
        <v>4116212077.2800002</v>
      </c>
      <c r="G407" s="32">
        <f>SUM(G408:G458)</f>
        <v>0</v>
      </c>
      <c r="H407" s="33">
        <f>SUM(H408:H458)</f>
        <v>7702018807.2800007</v>
      </c>
      <c r="I407" s="33">
        <f>SUM(I408:I458)</f>
        <v>7702018807.2800007</v>
      </c>
      <c r="J407" s="32">
        <f>IF(I407=0,0,IF(H407=0,100,I407/H407*100))</f>
        <v>100</v>
      </c>
    </row>
    <row r="408" spans="4:10" s="19" customFormat="1" x14ac:dyDescent="0.3">
      <c r="D408" s="20" t="s">
        <v>438</v>
      </c>
      <c r="E408" s="23">
        <v>0</v>
      </c>
      <c r="F408" s="16">
        <v>1199996.53</v>
      </c>
      <c r="G408" s="23">
        <v>0</v>
      </c>
      <c r="H408" s="17">
        <f>+E408+F408+G408</f>
        <v>1199996.53</v>
      </c>
      <c r="I408" s="22">
        <v>1199996.53</v>
      </c>
      <c r="J408" s="17">
        <f t="shared" si="31"/>
        <v>100</v>
      </c>
    </row>
    <row r="409" spans="4:10" x14ac:dyDescent="0.3">
      <c r="D409" s="18" t="s">
        <v>321</v>
      </c>
      <c r="E409" s="14">
        <v>654808200</v>
      </c>
      <c r="F409" s="16">
        <v>49894780.5</v>
      </c>
      <c r="G409" s="15">
        <v>0</v>
      </c>
      <c r="H409" s="17">
        <f t="shared" ref="H409:H458" si="38">+E409+F409+G409</f>
        <v>704702980.5</v>
      </c>
      <c r="I409" s="22">
        <v>704702980.5</v>
      </c>
      <c r="J409" s="17">
        <f t="shared" si="31"/>
        <v>100</v>
      </c>
    </row>
    <row r="410" spans="4:10" x14ac:dyDescent="0.3">
      <c r="D410" s="18" t="s">
        <v>322</v>
      </c>
      <c r="E410" s="14">
        <v>554764926</v>
      </c>
      <c r="F410" s="16">
        <v>-35572950.5</v>
      </c>
      <c r="G410" s="15">
        <v>0</v>
      </c>
      <c r="H410" s="17">
        <f t="shared" si="38"/>
        <v>519191975.5</v>
      </c>
      <c r="I410" s="22">
        <v>519191975.5</v>
      </c>
      <c r="J410" s="17">
        <f t="shared" si="31"/>
        <v>100</v>
      </c>
    </row>
    <row r="411" spans="4:10" x14ac:dyDescent="0.3">
      <c r="D411" s="18" t="s">
        <v>323</v>
      </c>
      <c r="E411" s="14">
        <v>135082412</v>
      </c>
      <c r="F411" s="16">
        <v>3263520.599999994</v>
      </c>
      <c r="G411" s="15">
        <v>0</v>
      </c>
      <c r="H411" s="17">
        <f t="shared" si="38"/>
        <v>138345932.59999999</v>
      </c>
      <c r="I411" s="22">
        <v>138345932.59999999</v>
      </c>
      <c r="J411" s="17">
        <f t="shared" si="31"/>
        <v>100</v>
      </c>
    </row>
    <row r="412" spans="4:10" x14ac:dyDescent="0.3">
      <c r="D412" s="18" t="s">
        <v>324</v>
      </c>
      <c r="E412" s="14">
        <v>42575845</v>
      </c>
      <c r="F412" s="16">
        <v>-1171340</v>
      </c>
      <c r="G412" s="15">
        <v>0</v>
      </c>
      <c r="H412" s="17">
        <f t="shared" si="38"/>
        <v>41404505</v>
      </c>
      <c r="I412" s="22">
        <v>41404505</v>
      </c>
      <c r="J412" s="17">
        <f t="shared" si="31"/>
        <v>100</v>
      </c>
    </row>
    <row r="413" spans="4:10" x14ac:dyDescent="0.3">
      <c r="D413" s="18" t="s">
        <v>325</v>
      </c>
      <c r="E413" s="14">
        <v>20767406</v>
      </c>
      <c r="F413" s="16">
        <v>-1666036</v>
      </c>
      <c r="G413" s="15">
        <v>0</v>
      </c>
      <c r="H413" s="17">
        <f t="shared" si="38"/>
        <v>19101370</v>
      </c>
      <c r="I413" s="22">
        <v>19101370</v>
      </c>
      <c r="J413" s="17">
        <f t="shared" si="31"/>
        <v>100</v>
      </c>
    </row>
    <row r="414" spans="4:10" x14ac:dyDescent="0.3">
      <c r="D414" s="18" t="s">
        <v>326</v>
      </c>
      <c r="E414" s="14">
        <v>2133962709</v>
      </c>
      <c r="F414" s="16">
        <v>47883309</v>
      </c>
      <c r="G414" s="15">
        <v>0</v>
      </c>
      <c r="H414" s="17">
        <f t="shared" si="38"/>
        <v>2181846018</v>
      </c>
      <c r="I414" s="22">
        <v>2181846018</v>
      </c>
      <c r="J414" s="17">
        <f t="shared" si="31"/>
        <v>100</v>
      </c>
    </row>
    <row r="415" spans="4:10" x14ac:dyDescent="0.3">
      <c r="D415" s="18" t="s">
        <v>327</v>
      </c>
      <c r="E415" s="14">
        <v>4430861</v>
      </c>
      <c r="F415" s="16">
        <v>2536637</v>
      </c>
      <c r="G415" s="15">
        <v>0</v>
      </c>
      <c r="H415" s="17">
        <f t="shared" si="38"/>
        <v>6967498</v>
      </c>
      <c r="I415" s="22">
        <v>6967498</v>
      </c>
      <c r="J415" s="17">
        <f t="shared" si="31"/>
        <v>100</v>
      </c>
    </row>
    <row r="416" spans="4:10" x14ac:dyDescent="0.3">
      <c r="D416" s="18" t="s">
        <v>328</v>
      </c>
      <c r="E416" s="14">
        <v>4158941</v>
      </c>
      <c r="F416" s="16">
        <v>28129822</v>
      </c>
      <c r="G416" s="15">
        <v>0</v>
      </c>
      <c r="H416" s="17">
        <f t="shared" si="38"/>
        <v>32288763</v>
      </c>
      <c r="I416" s="22">
        <v>32288763</v>
      </c>
      <c r="J416" s="17">
        <f t="shared" si="31"/>
        <v>100</v>
      </c>
    </row>
    <row r="417" spans="4:10" x14ac:dyDescent="0.3">
      <c r="D417" s="18" t="s">
        <v>329</v>
      </c>
      <c r="E417" s="14">
        <v>0</v>
      </c>
      <c r="F417" s="16">
        <v>14773381</v>
      </c>
      <c r="G417" s="15">
        <v>0</v>
      </c>
      <c r="H417" s="17">
        <f t="shared" si="38"/>
        <v>14773381</v>
      </c>
      <c r="I417" s="22">
        <v>14773381</v>
      </c>
      <c r="J417" s="17">
        <f t="shared" si="31"/>
        <v>100</v>
      </c>
    </row>
    <row r="418" spans="4:10" x14ac:dyDescent="0.3">
      <c r="D418" s="18" t="s">
        <v>330</v>
      </c>
      <c r="E418" s="14">
        <v>31119065</v>
      </c>
      <c r="F418" s="16">
        <v>-23093048</v>
      </c>
      <c r="G418" s="15">
        <v>0</v>
      </c>
      <c r="H418" s="17">
        <f t="shared" si="38"/>
        <v>8026017</v>
      </c>
      <c r="I418" s="22">
        <v>8026017</v>
      </c>
      <c r="J418" s="17">
        <f t="shared" si="31"/>
        <v>100</v>
      </c>
    </row>
    <row r="419" spans="4:10" x14ac:dyDescent="0.3">
      <c r="D419" s="18" t="s">
        <v>331</v>
      </c>
      <c r="E419" s="14">
        <v>4136365</v>
      </c>
      <c r="F419" s="16">
        <v>851899</v>
      </c>
      <c r="G419" s="15">
        <v>0</v>
      </c>
      <c r="H419" s="17">
        <f t="shared" si="38"/>
        <v>4988264</v>
      </c>
      <c r="I419" s="22">
        <v>4988264</v>
      </c>
      <c r="J419" s="17">
        <f t="shared" si="31"/>
        <v>100</v>
      </c>
    </row>
    <row r="420" spans="4:10" x14ac:dyDescent="0.3">
      <c r="D420" s="18" t="s">
        <v>439</v>
      </c>
      <c r="E420" s="14">
        <v>0</v>
      </c>
      <c r="F420" s="16">
        <v>11903660.15</v>
      </c>
      <c r="G420" s="15">
        <v>0</v>
      </c>
      <c r="H420" s="17">
        <f t="shared" si="38"/>
        <v>11903660.15</v>
      </c>
      <c r="I420" s="22">
        <v>11903660.15</v>
      </c>
      <c r="J420" s="17">
        <f t="shared" si="31"/>
        <v>100</v>
      </c>
    </row>
    <row r="421" spans="4:10" x14ac:dyDescent="0.3">
      <c r="D421" s="18" t="s">
        <v>332</v>
      </c>
      <c r="E421" s="14">
        <v>0</v>
      </c>
      <c r="F421" s="16">
        <v>56620666.460000001</v>
      </c>
      <c r="G421" s="15">
        <v>0</v>
      </c>
      <c r="H421" s="17">
        <f t="shared" si="38"/>
        <v>56620666.460000001</v>
      </c>
      <c r="I421" s="22">
        <v>56620666.460000001</v>
      </c>
      <c r="J421" s="17">
        <f t="shared" si="31"/>
        <v>100</v>
      </c>
    </row>
    <row r="422" spans="4:10" x14ac:dyDescent="0.3">
      <c r="D422" s="18" t="s">
        <v>440</v>
      </c>
      <c r="E422" s="14">
        <v>0</v>
      </c>
      <c r="F422" s="16">
        <v>7358600.25</v>
      </c>
      <c r="G422" s="15">
        <v>0</v>
      </c>
      <c r="H422" s="17">
        <f t="shared" si="38"/>
        <v>7358600.25</v>
      </c>
      <c r="I422" s="22">
        <v>7358600.25</v>
      </c>
      <c r="J422" s="17">
        <f t="shared" si="31"/>
        <v>100</v>
      </c>
    </row>
    <row r="423" spans="4:10" x14ac:dyDescent="0.3">
      <c r="D423" s="18" t="s">
        <v>441</v>
      </c>
      <c r="E423" s="14">
        <v>0</v>
      </c>
      <c r="F423" s="16">
        <v>32113646</v>
      </c>
      <c r="G423" s="15">
        <v>0</v>
      </c>
      <c r="H423" s="17">
        <f t="shared" si="38"/>
        <v>32113646</v>
      </c>
      <c r="I423" s="22">
        <v>32113646</v>
      </c>
      <c r="J423" s="17">
        <f t="shared" si="31"/>
        <v>100</v>
      </c>
    </row>
    <row r="424" spans="4:10" x14ac:dyDescent="0.3">
      <c r="D424" s="18" t="s">
        <v>490</v>
      </c>
      <c r="E424" s="14">
        <v>0</v>
      </c>
      <c r="F424" s="16">
        <v>14931408.710000001</v>
      </c>
      <c r="G424" s="15">
        <v>0</v>
      </c>
      <c r="H424" s="15">
        <f>+I424</f>
        <v>14931408.710000001</v>
      </c>
      <c r="I424" s="22">
        <v>14931408.710000001</v>
      </c>
      <c r="J424" s="17">
        <f t="shared" si="31"/>
        <v>100</v>
      </c>
    </row>
    <row r="425" spans="4:10" x14ac:dyDescent="0.3">
      <c r="D425" s="18" t="s">
        <v>333</v>
      </c>
      <c r="E425" s="14">
        <v>0</v>
      </c>
      <c r="F425" s="16">
        <v>1076759</v>
      </c>
      <c r="G425" s="15">
        <v>0</v>
      </c>
      <c r="H425" s="17">
        <f t="shared" si="38"/>
        <v>1076759</v>
      </c>
      <c r="I425" s="22">
        <v>1076759</v>
      </c>
      <c r="J425" s="17">
        <f t="shared" si="31"/>
        <v>100</v>
      </c>
    </row>
    <row r="426" spans="4:10" x14ac:dyDescent="0.3">
      <c r="D426" s="18" t="s">
        <v>491</v>
      </c>
      <c r="E426" s="14">
        <v>0</v>
      </c>
      <c r="F426" s="16">
        <v>108000000</v>
      </c>
      <c r="G426" s="15">
        <v>0</v>
      </c>
      <c r="H426" s="22">
        <v>108000000</v>
      </c>
      <c r="I426" s="22">
        <v>108000000</v>
      </c>
      <c r="J426" s="17">
        <f t="shared" si="31"/>
        <v>100</v>
      </c>
    </row>
    <row r="427" spans="4:10" x14ac:dyDescent="0.3">
      <c r="D427" s="26" t="s">
        <v>334</v>
      </c>
      <c r="E427" s="14">
        <v>0</v>
      </c>
      <c r="F427" s="14">
        <v>0</v>
      </c>
      <c r="G427" s="15">
        <v>0</v>
      </c>
      <c r="H427" s="22">
        <f t="shared" si="38"/>
        <v>0</v>
      </c>
      <c r="I427" s="22">
        <v>0</v>
      </c>
      <c r="J427" s="22">
        <f t="shared" si="31"/>
        <v>0</v>
      </c>
    </row>
    <row r="428" spans="4:10" x14ac:dyDescent="0.3">
      <c r="D428" s="26" t="s">
        <v>335</v>
      </c>
      <c r="E428" s="14">
        <v>0</v>
      </c>
      <c r="F428" s="14">
        <v>0</v>
      </c>
      <c r="G428" s="15">
        <v>0</v>
      </c>
      <c r="H428" s="22">
        <f t="shared" si="38"/>
        <v>0</v>
      </c>
      <c r="I428" s="22">
        <v>0</v>
      </c>
      <c r="J428" s="22">
        <f t="shared" si="31"/>
        <v>0</v>
      </c>
    </row>
    <row r="429" spans="4:10" x14ac:dyDescent="0.3">
      <c r="D429" s="26" t="s">
        <v>336</v>
      </c>
      <c r="E429" s="14">
        <v>0</v>
      </c>
      <c r="F429" s="14">
        <v>0</v>
      </c>
      <c r="G429" s="27">
        <v>0</v>
      </c>
      <c r="H429" s="22">
        <f t="shared" si="38"/>
        <v>0</v>
      </c>
      <c r="I429" s="22">
        <v>0</v>
      </c>
      <c r="J429" s="22">
        <f t="shared" si="31"/>
        <v>0</v>
      </c>
    </row>
    <row r="430" spans="4:10" x14ac:dyDescent="0.3">
      <c r="D430" s="18" t="s">
        <v>337</v>
      </c>
      <c r="E430" s="14">
        <v>0</v>
      </c>
      <c r="F430" s="16">
        <v>94628180.680000007</v>
      </c>
      <c r="G430" s="15">
        <v>0</v>
      </c>
      <c r="H430" s="17">
        <f t="shared" si="38"/>
        <v>94628180.680000007</v>
      </c>
      <c r="I430" s="22">
        <v>94628180.680000007</v>
      </c>
      <c r="J430" s="17">
        <f t="shared" si="31"/>
        <v>100</v>
      </c>
    </row>
    <row r="431" spans="4:10" x14ac:dyDescent="0.3">
      <c r="D431" s="18" t="s">
        <v>338</v>
      </c>
      <c r="E431" s="14">
        <v>0</v>
      </c>
      <c r="F431" s="16">
        <v>94790983.560000002</v>
      </c>
      <c r="G431" s="15">
        <v>0</v>
      </c>
      <c r="H431" s="17">
        <f t="shared" si="38"/>
        <v>94790983.560000002</v>
      </c>
      <c r="I431" s="22">
        <v>94790983.560000002</v>
      </c>
      <c r="J431" s="17">
        <f t="shared" si="31"/>
        <v>100</v>
      </c>
    </row>
    <row r="432" spans="4:10" x14ac:dyDescent="0.3">
      <c r="D432" s="18" t="s">
        <v>339</v>
      </c>
      <c r="E432" s="14">
        <v>0</v>
      </c>
      <c r="F432" s="16">
        <v>94882481.239999995</v>
      </c>
      <c r="G432" s="15">
        <v>0</v>
      </c>
      <c r="H432" s="17">
        <f t="shared" si="38"/>
        <v>94882481.239999995</v>
      </c>
      <c r="I432" s="22">
        <v>94882481.239999995</v>
      </c>
      <c r="J432" s="17">
        <f t="shared" si="31"/>
        <v>100</v>
      </c>
    </row>
    <row r="433" spans="4:10" x14ac:dyDescent="0.3">
      <c r="D433" s="18" t="s">
        <v>340</v>
      </c>
      <c r="E433" s="14">
        <v>0</v>
      </c>
      <c r="F433" s="16">
        <v>116551648.19</v>
      </c>
      <c r="G433" s="15">
        <v>0</v>
      </c>
      <c r="H433" s="17">
        <f t="shared" si="38"/>
        <v>116551648.19</v>
      </c>
      <c r="I433" s="22">
        <v>116551648.19</v>
      </c>
      <c r="J433" s="17">
        <f t="shared" si="31"/>
        <v>100</v>
      </c>
    </row>
    <row r="434" spans="4:10" x14ac:dyDescent="0.3">
      <c r="D434" s="18" t="s">
        <v>341</v>
      </c>
      <c r="E434" s="14">
        <v>0</v>
      </c>
      <c r="F434" s="16">
        <v>94884163.430000007</v>
      </c>
      <c r="G434" s="15">
        <v>0</v>
      </c>
      <c r="H434" s="17">
        <f t="shared" si="38"/>
        <v>94884163.430000007</v>
      </c>
      <c r="I434" s="22">
        <v>94884163.430000007</v>
      </c>
      <c r="J434" s="17">
        <f t="shared" ref="J434:J527" si="39">IF(I434=0,0,IF(H434=0,100,I434/H434*100))</f>
        <v>100</v>
      </c>
    </row>
    <row r="435" spans="4:10" x14ac:dyDescent="0.3">
      <c r="D435" s="18" t="s">
        <v>342</v>
      </c>
      <c r="E435" s="14">
        <v>0</v>
      </c>
      <c r="F435" s="16">
        <v>135763652.91</v>
      </c>
      <c r="G435" s="15">
        <v>0</v>
      </c>
      <c r="H435" s="17">
        <f t="shared" si="38"/>
        <v>135763652.91</v>
      </c>
      <c r="I435" s="22">
        <v>135763652.91</v>
      </c>
      <c r="J435" s="17">
        <f t="shared" si="39"/>
        <v>100</v>
      </c>
    </row>
    <row r="436" spans="4:10" x14ac:dyDescent="0.3">
      <c r="D436" s="18" t="s">
        <v>343</v>
      </c>
      <c r="E436" s="14">
        <v>0</v>
      </c>
      <c r="F436" s="16">
        <v>95960460.689999998</v>
      </c>
      <c r="G436" s="15">
        <v>0</v>
      </c>
      <c r="H436" s="17">
        <f t="shared" si="38"/>
        <v>95960460.689999998</v>
      </c>
      <c r="I436" s="22">
        <v>95960460.689999998</v>
      </c>
      <c r="J436" s="17">
        <f t="shared" si="39"/>
        <v>100</v>
      </c>
    </row>
    <row r="437" spans="4:10" x14ac:dyDescent="0.3">
      <c r="D437" s="18" t="s">
        <v>344</v>
      </c>
      <c r="E437" s="14">
        <v>0</v>
      </c>
      <c r="F437" s="16">
        <v>94896075.540000007</v>
      </c>
      <c r="G437" s="15">
        <v>0</v>
      </c>
      <c r="H437" s="17">
        <f t="shared" si="38"/>
        <v>94896075.540000007</v>
      </c>
      <c r="I437" s="22">
        <v>94896075.540000007</v>
      </c>
      <c r="J437" s="17">
        <f t="shared" si="39"/>
        <v>100</v>
      </c>
    </row>
    <row r="438" spans="4:10" x14ac:dyDescent="0.3">
      <c r="D438" s="18" t="s">
        <v>345</v>
      </c>
      <c r="E438" s="14">
        <v>0</v>
      </c>
      <c r="F438" s="16">
        <v>112633041.22</v>
      </c>
      <c r="G438" s="15">
        <v>0</v>
      </c>
      <c r="H438" s="17">
        <f t="shared" si="38"/>
        <v>112633041.22</v>
      </c>
      <c r="I438" s="22">
        <v>112633041.22</v>
      </c>
      <c r="J438" s="17">
        <f t="shared" si="39"/>
        <v>100</v>
      </c>
    </row>
    <row r="439" spans="4:10" x14ac:dyDescent="0.3">
      <c r="D439" s="18" t="s">
        <v>442</v>
      </c>
      <c r="E439" s="14">
        <v>0</v>
      </c>
      <c r="F439" s="16">
        <v>100901812.48</v>
      </c>
      <c r="G439" s="15">
        <v>0</v>
      </c>
      <c r="H439" s="17">
        <f t="shared" si="38"/>
        <v>100901812.48</v>
      </c>
      <c r="I439" s="22">
        <v>100901812.48</v>
      </c>
      <c r="J439" s="17">
        <f>IF(I439=0,0,IF(H439=0,100,I439/H439*100))</f>
        <v>100</v>
      </c>
    </row>
    <row r="440" spans="4:10" x14ac:dyDescent="0.3">
      <c r="D440" s="18" t="s">
        <v>443</v>
      </c>
      <c r="E440" s="14">
        <v>0</v>
      </c>
      <c r="F440" s="16">
        <v>94598423.769999996</v>
      </c>
      <c r="G440" s="15">
        <v>0</v>
      </c>
      <c r="H440" s="17">
        <f t="shared" si="38"/>
        <v>94598423.769999996</v>
      </c>
      <c r="I440" s="22">
        <v>94598423.769999996</v>
      </c>
      <c r="J440" s="17">
        <f t="shared" si="39"/>
        <v>100</v>
      </c>
    </row>
    <row r="441" spans="4:10" x14ac:dyDescent="0.3">
      <c r="D441" s="18" t="s">
        <v>444</v>
      </c>
      <c r="E441" s="14">
        <v>0</v>
      </c>
      <c r="F441" s="16">
        <v>157048335.46000001</v>
      </c>
      <c r="G441" s="15">
        <v>0</v>
      </c>
      <c r="H441" s="17">
        <f t="shared" si="38"/>
        <v>157048335.46000001</v>
      </c>
      <c r="I441" s="22">
        <v>157048335.46000001</v>
      </c>
      <c r="J441" s="17">
        <f t="shared" si="39"/>
        <v>100</v>
      </c>
    </row>
    <row r="442" spans="4:10" x14ac:dyDescent="0.3">
      <c r="D442" s="18" t="s">
        <v>445</v>
      </c>
      <c r="E442" s="14">
        <v>0</v>
      </c>
      <c r="F442" s="16">
        <v>225459433.59</v>
      </c>
      <c r="G442" s="15">
        <v>0</v>
      </c>
      <c r="H442" s="17">
        <f t="shared" si="38"/>
        <v>225459433.59</v>
      </c>
      <c r="I442" s="22">
        <v>225459433.59</v>
      </c>
      <c r="J442" s="17">
        <f t="shared" si="39"/>
        <v>100</v>
      </c>
    </row>
    <row r="443" spans="4:10" x14ac:dyDescent="0.3">
      <c r="D443" s="18" t="s">
        <v>446</v>
      </c>
      <c r="E443" s="14">
        <v>0</v>
      </c>
      <c r="F443" s="16">
        <v>145823799.31</v>
      </c>
      <c r="G443" s="15">
        <v>0</v>
      </c>
      <c r="H443" s="17">
        <f t="shared" si="38"/>
        <v>145823799.31</v>
      </c>
      <c r="I443" s="22">
        <v>145823799.31</v>
      </c>
      <c r="J443" s="17">
        <f t="shared" si="39"/>
        <v>100</v>
      </c>
    </row>
    <row r="444" spans="4:10" x14ac:dyDescent="0.3">
      <c r="D444" s="18" t="s">
        <v>447</v>
      </c>
      <c r="E444" s="14">
        <v>0</v>
      </c>
      <c r="F444" s="16">
        <v>113235744.59999999</v>
      </c>
      <c r="G444" s="15">
        <v>0</v>
      </c>
      <c r="H444" s="17">
        <f t="shared" si="38"/>
        <v>113235744.59999999</v>
      </c>
      <c r="I444" s="22">
        <v>113235744.59999999</v>
      </c>
      <c r="J444" s="17">
        <f t="shared" si="39"/>
        <v>100</v>
      </c>
    </row>
    <row r="445" spans="4:10" x14ac:dyDescent="0.3">
      <c r="D445" s="18" t="s">
        <v>492</v>
      </c>
      <c r="E445" s="14">
        <v>0</v>
      </c>
      <c r="F445" s="16">
        <v>136310382.47999999</v>
      </c>
      <c r="G445" s="15">
        <v>0</v>
      </c>
      <c r="H445" s="15">
        <v>136310382.47999999</v>
      </c>
      <c r="I445" s="22">
        <v>136310382.47999999</v>
      </c>
      <c r="J445" s="17">
        <f t="shared" si="39"/>
        <v>100</v>
      </c>
    </row>
    <row r="446" spans="4:10" x14ac:dyDescent="0.3">
      <c r="D446" s="18" t="s">
        <v>493</v>
      </c>
      <c r="E446" s="14">
        <v>0</v>
      </c>
      <c r="F446" s="16">
        <v>186298313.91999999</v>
      </c>
      <c r="G446" s="15">
        <v>0</v>
      </c>
      <c r="H446" s="15">
        <v>186298313.91999999</v>
      </c>
      <c r="I446" s="22">
        <v>186298313.91999999</v>
      </c>
      <c r="J446" s="17">
        <f t="shared" si="39"/>
        <v>100</v>
      </c>
    </row>
    <row r="447" spans="4:10" x14ac:dyDescent="0.3">
      <c r="D447" s="18" t="s">
        <v>494</v>
      </c>
      <c r="E447" s="14">
        <v>0</v>
      </c>
      <c r="F447" s="16">
        <v>100446318.39</v>
      </c>
      <c r="G447" s="15">
        <v>0</v>
      </c>
      <c r="H447" s="15">
        <v>100446318.39</v>
      </c>
      <c r="I447" s="22">
        <v>100446318.39</v>
      </c>
      <c r="J447" s="17">
        <f t="shared" si="39"/>
        <v>100</v>
      </c>
    </row>
    <row r="448" spans="4:10" x14ac:dyDescent="0.3">
      <c r="D448" s="18" t="s">
        <v>448</v>
      </c>
      <c r="E448" s="14">
        <v>0</v>
      </c>
      <c r="F448" s="16">
        <v>128550512.04000001</v>
      </c>
      <c r="G448" s="15">
        <v>0</v>
      </c>
      <c r="H448" s="17">
        <f t="shared" si="38"/>
        <v>128550512.04000001</v>
      </c>
      <c r="I448" s="22">
        <v>128550512.04000001</v>
      </c>
      <c r="J448" s="17">
        <f t="shared" si="39"/>
        <v>100</v>
      </c>
    </row>
    <row r="449" spans="4:10" x14ac:dyDescent="0.3">
      <c r="D449" s="18" t="s">
        <v>495</v>
      </c>
      <c r="E449" s="14">
        <v>0</v>
      </c>
      <c r="F449" s="16">
        <v>332257517.07999998</v>
      </c>
      <c r="G449" s="15">
        <v>0</v>
      </c>
      <c r="H449" s="15">
        <v>332257517.07999998</v>
      </c>
      <c r="I449" s="22">
        <v>332257517.07999998</v>
      </c>
      <c r="J449" s="17">
        <f t="shared" si="39"/>
        <v>100</v>
      </c>
    </row>
    <row r="450" spans="4:10" x14ac:dyDescent="0.3">
      <c r="D450" s="18" t="s">
        <v>496</v>
      </c>
      <c r="E450" s="14">
        <v>0</v>
      </c>
      <c r="F450" s="16">
        <v>127663458.51000001</v>
      </c>
      <c r="G450" s="15">
        <v>0</v>
      </c>
      <c r="H450" s="15">
        <v>127663458.51000001</v>
      </c>
      <c r="I450" s="22">
        <v>127663458.51000001</v>
      </c>
      <c r="J450" s="17">
        <f t="shared" si="39"/>
        <v>100</v>
      </c>
    </row>
    <row r="451" spans="4:10" x14ac:dyDescent="0.3">
      <c r="D451" s="18" t="s">
        <v>497</v>
      </c>
      <c r="E451" s="14">
        <v>0</v>
      </c>
      <c r="F451" s="16">
        <v>150717385.28999999</v>
      </c>
      <c r="G451" s="15">
        <v>0</v>
      </c>
      <c r="H451" s="15">
        <v>150717385.28999999</v>
      </c>
      <c r="I451" s="22">
        <v>150717385.28999999</v>
      </c>
      <c r="J451" s="17">
        <f t="shared" si="39"/>
        <v>100</v>
      </c>
    </row>
    <row r="452" spans="4:10" x14ac:dyDescent="0.3">
      <c r="D452" s="18" t="s">
        <v>498</v>
      </c>
      <c r="E452" s="14">
        <v>0</v>
      </c>
      <c r="F452" s="16">
        <v>96361731.120000005</v>
      </c>
      <c r="G452" s="15">
        <v>0</v>
      </c>
      <c r="H452" s="15">
        <v>96361731.120000005</v>
      </c>
      <c r="I452" s="22">
        <v>96361731.120000005</v>
      </c>
      <c r="J452" s="17">
        <f t="shared" si="39"/>
        <v>100</v>
      </c>
    </row>
    <row r="453" spans="4:10" x14ac:dyDescent="0.3">
      <c r="D453" s="18" t="s">
        <v>499</v>
      </c>
      <c r="E453" s="14">
        <v>0</v>
      </c>
      <c r="F453" s="16">
        <v>131221492.51000001</v>
      </c>
      <c r="G453" s="15">
        <v>0</v>
      </c>
      <c r="H453" s="15">
        <v>131221492.51000001</v>
      </c>
      <c r="I453" s="22">
        <v>131221492.51000001</v>
      </c>
      <c r="J453" s="17">
        <f t="shared" si="39"/>
        <v>100</v>
      </c>
    </row>
    <row r="454" spans="4:10" x14ac:dyDescent="0.3">
      <c r="D454" s="18" t="s">
        <v>500</v>
      </c>
      <c r="E454" s="14">
        <v>0</v>
      </c>
      <c r="F454" s="16">
        <v>95321598.170000002</v>
      </c>
      <c r="G454" s="15">
        <v>0</v>
      </c>
      <c r="H454" s="15">
        <v>95321598.170000002</v>
      </c>
      <c r="I454" s="22">
        <v>95321598.170000002</v>
      </c>
      <c r="J454" s="17">
        <f t="shared" si="39"/>
        <v>100</v>
      </c>
    </row>
    <row r="455" spans="4:10" x14ac:dyDescent="0.3">
      <c r="D455" s="18" t="s">
        <v>501</v>
      </c>
      <c r="E455" s="14">
        <v>0</v>
      </c>
      <c r="F455" s="16">
        <v>529701703.39999998</v>
      </c>
      <c r="G455" s="15">
        <v>0</v>
      </c>
      <c r="H455" s="15">
        <v>529701703.39999998</v>
      </c>
      <c r="I455" s="22">
        <v>529701703.39999998</v>
      </c>
      <c r="J455" s="17">
        <f t="shared" si="39"/>
        <v>100</v>
      </c>
    </row>
    <row r="456" spans="4:10" x14ac:dyDescent="0.3">
      <c r="D456" s="18" t="s">
        <v>448</v>
      </c>
      <c r="E456" s="14">
        <v>0</v>
      </c>
      <c r="F456" s="16">
        <v>6666036</v>
      </c>
      <c r="G456" s="15">
        <v>0</v>
      </c>
      <c r="H456" s="15">
        <v>6666036</v>
      </c>
      <c r="I456" s="22">
        <v>6666036</v>
      </c>
      <c r="J456" s="17">
        <f t="shared" si="39"/>
        <v>100</v>
      </c>
    </row>
    <row r="457" spans="4:10" x14ac:dyDescent="0.3">
      <c r="D457" s="18" t="s">
        <v>449</v>
      </c>
      <c r="E457" s="14">
        <v>0</v>
      </c>
      <c r="F457" s="16">
        <v>2342680</v>
      </c>
      <c r="G457" s="15">
        <v>0</v>
      </c>
      <c r="H457" s="17">
        <f>+E457+F457+G457</f>
        <v>2342680</v>
      </c>
      <c r="I457" s="22">
        <v>2342680</v>
      </c>
      <c r="J457" s="17">
        <f t="shared" si="39"/>
        <v>100</v>
      </c>
    </row>
    <row r="458" spans="4:10" x14ac:dyDescent="0.3">
      <c r="D458" s="18" t="s">
        <v>450</v>
      </c>
      <c r="E458" s="14">
        <v>0</v>
      </c>
      <c r="F458" s="16">
        <v>1260000</v>
      </c>
      <c r="G458" s="15">
        <v>0</v>
      </c>
      <c r="H458" s="17">
        <f t="shared" si="38"/>
        <v>1260000</v>
      </c>
      <c r="I458" s="22">
        <v>1260000</v>
      </c>
      <c r="J458" s="17">
        <f t="shared" si="39"/>
        <v>100</v>
      </c>
    </row>
    <row r="459" spans="4:10" x14ac:dyDescent="0.3">
      <c r="D459" s="31" t="s">
        <v>346</v>
      </c>
      <c r="E459" s="32">
        <v>3012000000</v>
      </c>
      <c r="F459" s="33">
        <f>SUM(F460:F465)</f>
        <v>125819694.2099999</v>
      </c>
      <c r="G459" s="32">
        <f t="shared" ref="G459" si="40">+G460+G463+G464</f>
        <v>0</v>
      </c>
      <c r="H459" s="33">
        <f>SUM(H460:H465)</f>
        <v>3137819694.21</v>
      </c>
      <c r="I459" s="33">
        <f>SUM(I460:I465)</f>
        <v>3137819694.21</v>
      </c>
      <c r="J459" s="32">
        <f>IF(I459=0,0,IF(H459=0,100,I459/H459*100))</f>
        <v>100</v>
      </c>
    </row>
    <row r="460" spans="4:10" x14ac:dyDescent="0.3">
      <c r="D460" s="18" t="s">
        <v>347</v>
      </c>
      <c r="E460" s="14">
        <v>0</v>
      </c>
      <c r="F460" s="27">
        <v>47682053.640000001</v>
      </c>
      <c r="G460" s="15">
        <v>0</v>
      </c>
      <c r="H460" s="17">
        <f>+E460+F460+G460</f>
        <v>47682053.640000001</v>
      </c>
      <c r="I460" s="22">
        <v>47682053.640000001</v>
      </c>
      <c r="J460" s="17">
        <f t="shared" si="39"/>
        <v>100</v>
      </c>
    </row>
    <row r="461" spans="4:10" x14ac:dyDescent="0.3">
      <c r="D461" s="18" t="s">
        <v>451</v>
      </c>
      <c r="E461" s="14">
        <v>0</v>
      </c>
      <c r="F461" s="27">
        <v>436983.72</v>
      </c>
      <c r="G461" s="15">
        <v>0</v>
      </c>
      <c r="H461" s="17">
        <f t="shared" ref="H461:H470" si="41">+E461+F461+G461</f>
        <v>436983.72</v>
      </c>
      <c r="I461" s="22">
        <v>436983.72</v>
      </c>
      <c r="J461" s="17">
        <f t="shared" si="39"/>
        <v>100</v>
      </c>
    </row>
    <row r="462" spans="4:10" x14ac:dyDescent="0.3">
      <c r="D462" s="18" t="s">
        <v>452</v>
      </c>
      <c r="E462" s="14">
        <v>0</v>
      </c>
      <c r="F462" s="27">
        <v>15098907</v>
      </c>
      <c r="G462" s="15">
        <v>0</v>
      </c>
      <c r="H462" s="17">
        <f t="shared" si="41"/>
        <v>15098907</v>
      </c>
      <c r="I462" s="22">
        <v>15098907</v>
      </c>
      <c r="J462" s="17">
        <f t="shared" si="39"/>
        <v>100</v>
      </c>
    </row>
    <row r="463" spans="4:10" ht="33.75" customHeight="1" x14ac:dyDescent="0.3">
      <c r="D463" s="18" t="s">
        <v>348</v>
      </c>
      <c r="E463" s="14">
        <v>0</v>
      </c>
      <c r="F463" s="15">
        <v>2713992</v>
      </c>
      <c r="G463" s="15">
        <v>0</v>
      </c>
      <c r="H463" s="17">
        <f t="shared" si="41"/>
        <v>2713992</v>
      </c>
      <c r="I463" s="22">
        <v>2713992</v>
      </c>
      <c r="J463" s="17">
        <f t="shared" si="39"/>
        <v>100</v>
      </c>
    </row>
    <row r="464" spans="4:10" x14ac:dyDescent="0.3">
      <c r="D464" s="18" t="s">
        <v>349</v>
      </c>
      <c r="E464" s="14">
        <v>3012000000</v>
      </c>
      <c r="F464" s="15">
        <v>56680627.849999905</v>
      </c>
      <c r="G464" s="15">
        <v>0</v>
      </c>
      <c r="H464" s="17">
        <f t="shared" si="41"/>
        <v>3068680627.8499999</v>
      </c>
      <c r="I464" s="22">
        <v>3068680627.8499999</v>
      </c>
      <c r="J464" s="17">
        <f t="shared" si="39"/>
        <v>100</v>
      </c>
    </row>
    <row r="465" spans="4:10" x14ac:dyDescent="0.3">
      <c r="D465" s="18" t="s">
        <v>502</v>
      </c>
      <c r="E465" s="14">
        <v>0</v>
      </c>
      <c r="F465" s="15">
        <v>3207130</v>
      </c>
      <c r="G465" s="15">
        <v>0</v>
      </c>
      <c r="H465" s="17">
        <f t="shared" si="41"/>
        <v>3207130</v>
      </c>
      <c r="I465" s="22">
        <v>3207130</v>
      </c>
      <c r="J465" s="17">
        <f t="shared" si="39"/>
        <v>100</v>
      </c>
    </row>
    <row r="466" spans="4:10" x14ac:dyDescent="0.3">
      <c r="D466" s="31" t="s">
        <v>350</v>
      </c>
      <c r="E466" s="32">
        <f>E470</f>
        <v>0</v>
      </c>
      <c r="F466" s="33">
        <f>SUM(F467:F470)</f>
        <v>178635408.06999999</v>
      </c>
      <c r="G466" s="32">
        <f t="shared" ref="G466" si="42">G470</f>
        <v>0</v>
      </c>
      <c r="H466" s="32">
        <f>SUM(H467:H470)</f>
        <v>178635408.06999999</v>
      </c>
      <c r="I466" s="33">
        <f>SUM(I467:I470)</f>
        <v>178635408.06999999</v>
      </c>
      <c r="J466" s="32">
        <f t="shared" si="39"/>
        <v>100</v>
      </c>
    </row>
    <row r="467" spans="4:10" x14ac:dyDescent="0.3">
      <c r="D467" s="18" t="s">
        <v>462</v>
      </c>
      <c r="E467" s="14">
        <v>0</v>
      </c>
      <c r="F467" s="27">
        <v>25414037</v>
      </c>
      <c r="G467" s="15">
        <v>0</v>
      </c>
      <c r="H467" s="17">
        <f t="shared" si="41"/>
        <v>25414037</v>
      </c>
      <c r="I467" s="22">
        <v>25414037</v>
      </c>
      <c r="J467" s="17">
        <f t="shared" si="39"/>
        <v>100</v>
      </c>
    </row>
    <row r="468" spans="4:10" x14ac:dyDescent="0.3">
      <c r="D468" s="18" t="s">
        <v>465</v>
      </c>
      <c r="E468" s="14">
        <v>0</v>
      </c>
      <c r="F468" s="27">
        <v>4320000</v>
      </c>
      <c r="G468" s="15">
        <v>0</v>
      </c>
      <c r="H468" s="17">
        <f t="shared" si="41"/>
        <v>4320000</v>
      </c>
      <c r="I468" s="22">
        <v>4320000</v>
      </c>
      <c r="J468" s="17">
        <f t="shared" si="39"/>
        <v>100</v>
      </c>
    </row>
    <row r="469" spans="4:10" x14ac:dyDescent="0.3">
      <c r="D469" s="18" t="s">
        <v>463</v>
      </c>
      <c r="E469" s="14">
        <v>0</v>
      </c>
      <c r="F469" s="27">
        <v>51678797.350000001</v>
      </c>
      <c r="G469" s="15">
        <v>0</v>
      </c>
      <c r="H469" s="17">
        <f t="shared" si="41"/>
        <v>51678797.350000001</v>
      </c>
      <c r="I469" s="22">
        <v>51678797.350000001</v>
      </c>
      <c r="J469" s="17">
        <f t="shared" si="39"/>
        <v>100</v>
      </c>
    </row>
    <row r="470" spans="4:10" x14ac:dyDescent="0.3">
      <c r="D470" s="18" t="s">
        <v>351</v>
      </c>
      <c r="E470" s="14">
        <v>0</v>
      </c>
      <c r="F470" s="27">
        <v>97222573.719999999</v>
      </c>
      <c r="G470" s="15">
        <v>0</v>
      </c>
      <c r="H470" s="17">
        <f t="shared" si="41"/>
        <v>97222573.719999999</v>
      </c>
      <c r="I470" s="22">
        <v>97222573.719999999</v>
      </c>
      <c r="J470" s="17">
        <f t="shared" si="39"/>
        <v>100</v>
      </c>
    </row>
    <row r="471" spans="4:10" ht="26.4" x14ac:dyDescent="0.3">
      <c r="D471" s="31" t="s">
        <v>352</v>
      </c>
      <c r="E471" s="32">
        <f>SUM(E472:E483)</f>
        <v>0</v>
      </c>
      <c r="F471" s="33">
        <f>SUM(F472:F488)</f>
        <v>79883781.00999999</v>
      </c>
      <c r="G471" s="32">
        <f>SUM(G472:G485)</f>
        <v>237648996.53</v>
      </c>
      <c r="H471" s="32">
        <f>SUM(H472:H488)</f>
        <v>317532777.53999996</v>
      </c>
      <c r="I471" s="33">
        <f>SUM(I472:I488)</f>
        <v>79883781.00999999</v>
      </c>
      <c r="J471" s="32">
        <f t="shared" si="39"/>
        <v>25.157648803653643</v>
      </c>
    </row>
    <row r="472" spans="4:10" x14ac:dyDescent="0.3">
      <c r="D472" s="26" t="s">
        <v>430</v>
      </c>
      <c r="E472" s="29">
        <v>0</v>
      </c>
      <c r="F472" s="27">
        <v>0</v>
      </c>
      <c r="G472" s="27">
        <v>237648996.53</v>
      </c>
      <c r="H472" s="22">
        <f>+E472+F472+G472</f>
        <v>237648996.53</v>
      </c>
      <c r="I472" s="22">
        <v>0</v>
      </c>
      <c r="J472" s="22">
        <f t="shared" si="39"/>
        <v>0</v>
      </c>
    </row>
    <row r="473" spans="4:10" x14ac:dyDescent="0.3">
      <c r="D473" s="18" t="s">
        <v>453</v>
      </c>
      <c r="E473" s="14">
        <v>0</v>
      </c>
      <c r="F473" s="27">
        <v>9910337</v>
      </c>
      <c r="G473" s="15">
        <v>0</v>
      </c>
      <c r="H473" s="17">
        <f t="shared" ref="H473:H488" si="43">+E473+F473+G473</f>
        <v>9910337</v>
      </c>
      <c r="I473" s="22">
        <v>9910337</v>
      </c>
      <c r="J473" s="17">
        <f t="shared" si="39"/>
        <v>100</v>
      </c>
    </row>
    <row r="474" spans="4:10" x14ac:dyDescent="0.3">
      <c r="D474" s="18" t="s">
        <v>353</v>
      </c>
      <c r="E474" s="14">
        <v>0</v>
      </c>
      <c r="F474" s="27">
        <v>18868175</v>
      </c>
      <c r="G474" s="15">
        <v>0</v>
      </c>
      <c r="H474" s="17">
        <f t="shared" si="43"/>
        <v>18868175</v>
      </c>
      <c r="I474" s="22">
        <v>18868175</v>
      </c>
      <c r="J474" s="17">
        <f t="shared" si="39"/>
        <v>100</v>
      </c>
    </row>
    <row r="475" spans="4:10" x14ac:dyDescent="0.3">
      <c r="D475" s="18" t="s">
        <v>419</v>
      </c>
      <c r="E475" s="14">
        <v>0</v>
      </c>
      <c r="F475" s="27">
        <v>15066008</v>
      </c>
      <c r="G475" s="15">
        <v>0</v>
      </c>
      <c r="H475" s="17">
        <f t="shared" si="43"/>
        <v>15066008</v>
      </c>
      <c r="I475" s="22">
        <v>15066008</v>
      </c>
      <c r="J475" s="17">
        <f t="shared" si="39"/>
        <v>100</v>
      </c>
    </row>
    <row r="476" spans="4:10" x14ac:dyDescent="0.3">
      <c r="D476" s="18" t="s">
        <v>418</v>
      </c>
      <c r="E476" s="14">
        <v>0</v>
      </c>
      <c r="F476" s="27">
        <v>2590000</v>
      </c>
      <c r="G476" s="15">
        <v>0</v>
      </c>
      <c r="H476" s="17">
        <f t="shared" si="43"/>
        <v>2590000</v>
      </c>
      <c r="I476" s="22">
        <v>2590000</v>
      </c>
      <c r="J476" s="17">
        <f t="shared" si="39"/>
        <v>100</v>
      </c>
    </row>
    <row r="477" spans="4:10" x14ac:dyDescent="0.3">
      <c r="D477" s="18" t="s">
        <v>466</v>
      </c>
      <c r="E477" s="14">
        <v>0</v>
      </c>
      <c r="F477" s="27">
        <v>3089323.23</v>
      </c>
      <c r="G477" s="15">
        <v>0</v>
      </c>
      <c r="H477" s="17">
        <f t="shared" si="43"/>
        <v>3089323.23</v>
      </c>
      <c r="I477" s="22">
        <v>3089323.23</v>
      </c>
      <c r="J477" s="17">
        <f t="shared" si="39"/>
        <v>100</v>
      </c>
    </row>
    <row r="478" spans="4:10" x14ac:dyDescent="0.3">
      <c r="D478" s="26" t="s">
        <v>417</v>
      </c>
      <c r="E478" s="29">
        <v>0</v>
      </c>
      <c r="F478" s="27">
        <v>0</v>
      </c>
      <c r="G478" s="27">
        <v>0</v>
      </c>
      <c r="H478" s="22">
        <f t="shared" si="43"/>
        <v>0</v>
      </c>
      <c r="I478" s="22">
        <v>0</v>
      </c>
      <c r="J478" s="22">
        <f t="shared" si="39"/>
        <v>0</v>
      </c>
    </row>
    <row r="479" spans="4:10" x14ac:dyDescent="0.3">
      <c r="D479" s="18" t="s">
        <v>354</v>
      </c>
      <c r="E479" s="14">
        <v>0</v>
      </c>
      <c r="F479" s="15">
        <v>17000000</v>
      </c>
      <c r="G479" s="15">
        <v>0</v>
      </c>
      <c r="H479" s="17">
        <f t="shared" si="43"/>
        <v>17000000</v>
      </c>
      <c r="I479" s="22">
        <v>17000000</v>
      </c>
      <c r="J479" s="17">
        <f t="shared" si="39"/>
        <v>100</v>
      </c>
    </row>
    <row r="480" spans="4:10" x14ac:dyDescent="0.3">
      <c r="D480" s="18" t="s">
        <v>355</v>
      </c>
      <c r="E480" s="14">
        <v>0</v>
      </c>
      <c r="F480" s="15">
        <v>2216000</v>
      </c>
      <c r="G480" s="15">
        <v>0</v>
      </c>
      <c r="H480" s="17">
        <f t="shared" si="43"/>
        <v>2216000</v>
      </c>
      <c r="I480" s="22">
        <v>2216000</v>
      </c>
      <c r="J480" s="17">
        <f t="shared" si="39"/>
        <v>100</v>
      </c>
    </row>
    <row r="481" spans="4:10" x14ac:dyDescent="0.3">
      <c r="D481" s="18" t="s">
        <v>356</v>
      </c>
      <c r="E481" s="14">
        <v>0</v>
      </c>
      <c r="F481" s="15">
        <v>569458.78</v>
      </c>
      <c r="G481" s="15">
        <v>0</v>
      </c>
      <c r="H481" s="17">
        <f t="shared" si="43"/>
        <v>569458.78</v>
      </c>
      <c r="I481" s="22">
        <v>569458.78</v>
      </c>
      <c r="J481" s="17">
        <f t="shared" si="39"/>
        <v>100</v>
      </c>
    </row>
    <row r="482" spans="4:10" x14ac:dyDescent="0.3">
      <c r="D482" s="18" t="s">
        <v>357</v>
      </c>
      <c r="E482" s="14">
        <v>0</v>
      </c>
      <c r="F482" s="15">
        <v>1092000</v>
      </c>
      <c r="G482" s="15">
        <v>0</v>
      </c>
      <c r="H482" s="17">
        <f t="shared" si="43"/>
        <v>1092000</v>
      </c>
      <c r="I482" s="22">
        <v>1092000</v>
      </c>
      <c r="J482" s="17">
        <f t="shared" si="39"/>
        <v>100</v>
      </c>
    </row>
    <row r="483" spans="4:10" x14ac:dyDescent="0.3">
      <c r="D483" s="18" t="s">
        <v>358</v>
      </c>
      <c r="E483" s="14">
        <v>0</v>
      </c>
      <c r="F483" s="15">
        <v>500000</v>
      </c>
      <c r="G483" s="15">
        <v>0</v>
      </c>
      <c r="H483" s="17">
        <f t="shared" si="43"/>
        <v>500000</v>
      </c>
      <c r="I483" s="22">
        <v>500000</v>
      </c>
      <c r="J483" s="17">
        <f t="shared" si="39"/>
        <v>100</v>
      </c>
    </row>
    <row r="484" spans="4:10" x14ac:dyDescent="0.3">
      <c r="D484" s="18" t="s">
        <v>454</v>
      </c>
      <c r="E484" s="14">
        <v>0</v>
      </c>
      <c r="F484" s="15">
        <v>791264.2</v>
      </c>
      <c r="G484" s="15">
        <v>0</v>
      </c>
      <c r="H484" s="17">
        <f t="shared" si="43"/>
        <v>791264.2</v>
      </c>
      <c r="I484" s="22">
        <v>791264.2</v>
      </c>
      <c r="J484" s="17">
        <f t="shared" si="39"/>
        <v>100</v>
      </c>
    </row>
    <row r="485" spans="4:10" x14ac:dyDescent="0.3">
      <c r="D485" s="18" t="s">
        <v>455</v>
      </c>
      <c r="E485" s="14">
        <v>0</v>
      </c>
      <c r="F485" s="27">
        <v>4388291.8</v>
      </c>
      <c r="G485" s="15">
        <v>0</v>
      </c>
      <c r="H485" s="17">
        <f t="shared" si="43"/>
        <v>4388291.8</v>
      </c>
      <c r="I485" s="22">
        <v>4388291.8</v>
      </c>
      <c r="J485" s="17">
        <f t="shared" si="39"/>
        <v>100</v>
      </c>
    </row>
    <row r="486" spans="4:10" x14ac:dyDescent="0.3">
      <c r="D486" s="18" t="s">
        <v>503</v>
      </c>
      <c r="E486" s="14">
        <v>0</v>
      </c>
      <c r="F486" s="27">
        <v>1417816</v>
      </c>
      <c r="G486" s="15">
        <v>0</v>
      </c>
      <c r="H486" s="17">
        <f t="shared" si="43"/>
        <v>1417816</v>
      </c>
      <c r="I486" s="22">
        <v>1417816</v>
      </c>
      <c r="J486" s="17">
        <f t="shared" si="39"/>
        <v>100</v>
      </c>
    </row>
    <row r="487" spans="4:10" x14ac:dyDescent="0.3">
      <c r="D487" s="18" t="s">
        <v>504</v>
      </c>
      <c r="E487" s="14">
        <v>0</v>
      </c>
      <c r="F487" s="27">
        <v>1500000</v>
      </c>
      <c r="G487" s="15">
        <v>0</v>
      </c>
      <c r="H487" s="17">
        <f t="shared" si="43"/>
        <v>1500000</v>
      </c>
      <c r="I487" s="22">
        <v>1500000</v>
      </c>
      <c r="J487" s="17">
        <f t="shared" si="39"/>
        <v>100</v>
      </c>
    </row>
    <row r="488" spans="4:10" x14ac:dyDescent="0.3">
      <c r="D488" s="18" t="s">
        <v>505</v>
      </c>
      <c r="E488" s="14">
        <v>0</v>
      </c>
      <c r="F488" s="27">
        <v>885107</v>
      </c>
      <c r="G488" s="15">
        <v>0</v>
      </c>
      <c r="H488" s="17">
        <f t="shared" si="43"/>
        <v>885107</v>
      </c>
      <c r="I488" s="22">
        <v>885107</v>
      </c>
      <c r="J488" s="17">
        <f t="shared" si="39"/>
        <v>100</v>
      </c>
    </row>
    <row r="489" spans="4:10" ht="26.4" x14ac:dyDescent="0.3">
      <c r="D489" s="31" t="s">
        <v>420</v>
      </c>
      <c r="E489" s="32">
        <f>SUM(E490)</f>
        <v>0</v>
      </c>
      <c r="F489" s="33">
        <f>SUM(F490)</f>
        <v>72235000</v>
      </c>
      <c r="G489" s="32">
        <f t="shared" ref="G489" si="44">SUM(G490)</f>
        <v>0</v>
      </c>
      <c r="H489" s="32">
        <f>SUM(H490)</f>
        <v>72235000</v>
      </c>
      <c r="I489" s="33">
        <f>SUM(I490)</f>
        <v>72235000</v>
      </c>
      <c r="J489" s="32">
        <f t="shared" si="39"/>
        <v>100</v>
      </c>
    </row>
    <row r="490" spans="4:10" x14ac:dyDescent="0.3">
      <c r="D490" s="18" t="s">
        <v>359</v>
      </c>
      <c r="E490" s="14">
        <v>0</v>
      </c>
      <c r="F490" s="15">
        <v>72235000</v>
      </c>
      <c r="G490" s="15">
        <v>0</v>
      </c>
      <c r="H490" s="17">
        <f>+F490</f>
        <v>72235000</v>
      </c>
      <c r="I490" s="22">
        <v>72235000</v>
      </c>
      <c r="J490" s="17">
        <f t="shared" si="39"/>
        <v>100</v>
      </c>
    </row>
    <row r="491" spans="4:10" ht="27" customHeight="1" x14ac:dyDescent="0.3">
      <c r="D491" s="31" t="s">
        <v>431</v>
      </c>
      <c r="E491" s="32">
        <v>0</v>
      </c>
      <c r="F491" s="32">
        <f>+F492</f>
        <v>1845769.76</v>
      </c>
      <c r="G491" s="32">
        <f>+G492</f>
        <v>0</v>
      </c>
      <c r="H491" s="32">
        <f>+H492</f>
        <v>1845769.76</v>
      </c>
      <c r="I491" s="33">
        <f>SUM(I492)</f>
        <v>1845769.76</v>
      </c>
      <c r="J491" s="32">
        <f t="shared" si="39"/>
        <v>100</v>
      </c>
    </row>
    <row r="492" spans="4:10" x14ac:dyDescent="0.3">
      <c r="D492" s="18" t="s">
        <v>360</v>
      </c>
      <c r="E492" s="14">
        <v>0</v>
      </c>
      <c r="F492" s="27">
        <v>1845769.76</v>
      </c>
      <c r="G492" s="15">
        <v>0</v>
      </c>
      <c r="H492" s="17">
        <f>+F492</f>
        <v>1845769.76</v>
      </c>
      <c r="I492" s="22">
        <v>1845769.76</v>
      </c>
      <c r="J492" s="17">
        <f t="shared" si="39"/>
        <v>100</v>
      </c>
    </row>
    <row r="493" spans="4:10" x14ac:dyDescent="0.3">
      <c r="D493" s="31" t="s">
        <v>361</v>
      </c>
      <c r="E493" s="32">
        <f>SUM(E497)</f>
        <v>0</v>
      </c>
      <c r="F493" s="33">
        <f>SUM(F494:F499)</f>
        <v>80676342.060000002</v>
      </c>
      <c r="G493" s="32">
        <f>SUM(G497)</f>
        <v>0</v>
      </c>
      <c r="H493" s="32">
        <f>SUM(H494:H499)</f>
        <v>80676342.060000002</v>
      </c>
      <c r="I493" s="33">
        <f>SUM(I494:I499)</f>
        <v>80676342.060000002</v>
      </c>
      <c r="J493" s="32">
        <f t="shared" si="39"/>
        <v>100</v>
      </c>
    </row>
    <row r="494" spans="4:10" x14ac:dyDescent="0.3">
      <c r="D494" s="18" t="s">
        <v>458</v>
      </c>
      <c r="E494" s="14">
        <v>0</v>
      </c>
      <c r="F494" s="15">
        <v>2090074</v>
      </c>
      <c r="G494" s="15">
        <v>0</v>
      </c>
      <c r="H494" s="17">
        <f t="shared" ref="H494:H499" si="45">+E494+F494+G494</f>
        <v>2090074</v>
      </c>
      <c r="I494" s="22">
        <v>2090074</v>
      </c>
      <c r="J494" s="17">
        <f t="shared" si="39"/>
        <v>100</v>
      </c>
    </row>
    <row r="495" spans="4:10" x14ac:dyDescent="0.3">
      <c r="D495" s="18" t="s">
        <v>506</v>
      </c>
      <c r="E495" s="14">
        <v>0</v>
      </c>
      <c r="F495" s="15">
        <v>31141066.260000002</v>
      </c>
      <c r="G495" s="15">
        <v>0</v>
      </c>
      <c r="H495" s="17">
        <f t="shared" si="45"/>
        <v>31141066.260000002</v>
      </c>
      <c r="I495" s="22">
        <v>31141066.260000002</v>
      </c>
      <c r="J495" s="17">
        <f t="shared" si="39"/>
        <v>100</v>
      </c>
    </row>
    <row r="496" spans="4:10" x14ac:dyDescent="0.3">
      <c r="D496" s="18" t="s">
        <v>507</v>
      </c>
      <c r="E496" s="14">
        <v>0</v>
      </c>
      <c r="F496" s="15">
        <v>3000000</v>
      </c>
      <c r="G496" s="15">
        <v>0</v>
      </c>
      <c r="H496" s="17">
        <f t="shared" si="45"/>
        <v>3000000</v>
      </c>
      <c r="I496" s="22">
        <v>3000000</v>
      </c>
      <c r="J496" s="17">
        <f t="shared" si="39"/>
        <v>100</v>
      </c>
    </row>
    <row r="497" spans="4:10" x14ac:dyDescent="0.3">
      <c r="D497" s="18" t="s">
        <v>362</v>
      </c>
      <c r="E497" s="14">
        <v>0</v>
      </c>
      <c r="F497" s="27">
        <v>949600</v>
      </c>
      <c r="G497" s="15">
        <v>0</v>
      </c>
      <c r="H497" s="17">
        <f t="shared" si="45"/>
        <v>949600</v>
      </c>
      <c r="I497" s="22">
        <v>949600</v>
      </c>
      <c r="J497" s="17">
        <f t="shared" si="39"/>
        <v>100</v>
      </c>
    </row>
    <row r="498" spans="4:10" x14ac:dyDescent="0.3">
      <c r="D498" s="18" t="s">
        <v>456</v>
      </c>
      <c r="E498" s="14">
        <v>0</v>
      </c>
      <c r="F498" s="27">
        <v>42357414.799999997</v>
      </c>
      <c r="G498" s="15">
        <v>0</v>
      </c>
      <c r="H498" s="17">
        <f t="shared" si="45"/>
        <v>42357414.799999997</v>
      </c>
      <c r="I498" s="22">
        <v>42357414.799999997</v>
      </c>
      <c r="J498" s="17">
        <f t="shared" si="39"/>
        <v>100</v>
      </c>
    </row>
    <row r="499" spans="4:10" x14ac:dyDescent="0.3">
      <c r="D499" s="18" t="s">
        <v>457</v>
      </c>
      <c r="E499" s="14">
        <v>0</v>
      </c>
      <c r="F499" s="27">
        <v>1138187</v>
      </c>
      <c r="G499" s="15">
        <v>0</v>
      </c>
      <c r="H499" s="17">
        <f t="shared" si="45"/>
        <v>1138187</v>
      </c>
      <c r="I499" s="22">
        <v>1138187</v>
      </c>
      <c r="J499" s="17">
        <f t="shared" si="39"/>
        <v>100</v>
      </c>
    </row>
    <row r="500" spans="4:10" x14ac:dyDescent="0.3">
      <c r="D500" s="31" t="s">
        <v>363</v>
      </c>
      <c r="E500" s="32">
        <v>400417698</v>
      </c>
      <c r="F500" s="32">
        <f>SUM(F501:F515)</f>
        <v>171293018.08999997</v>
      </c>
      <c r="G500" s="32">
        <f>SUM(G501:G515)</f>
        <v>5831512</v>
      </c>
      <c r="H500" s="32">
        <f>SUM(H501:H515)</f>
        <v>577542228.08999991</v>
      </c>
      <c r="I500" s="33">
        <f>SUM(I501:I515)</f>
        <v>571710716.08999991</v>
      </c>
      <c r="J500" s="32">
        <f t="shared" si="39"/>
        <v>98.990288204676304</v>
      </c>
    </row>
    <row r="501" spans="4:10" x14ac:dyDescent="0.3">
      <c r="D501" s="18" t="s">
        <v>364</v>
      </c>
      <c r="E501" s="14">
        <v>110000000</v>
      </c>
      <c r="F501" s="30">
        <v>26105037.75999999</v>
      </c>
      <c r="G501" s="15">
        <v>0</v>
      </c>
      <c r="H501" s="17">
        <f>+E501+F501+G501</f>
        <v>136105037.75999999</v>
      </c>
      <c r="I501" s="22">
        <v>136105037.75999999</v>
      </c>
      <c r="J501" s="17">
        <f t="shared" si="39"/>
        <v>100</v>
      </c>
    </row>
    <row r="502" spans="4:10" x14ac:dyDescent="0.3">
      <c r="D502" s="18" t="s">
        <v>365</v>
      </c>
      <c r="E502" s="14">
        <v>78000000</v>
      </c>
      <c r="F502" s="30">
        <v>34827888</v>
      </c>
      <c r="G502" s="15">
        <v>5831512</v>
      </c>
      <c r="H502" s="17">
        <f t="shared" ref="H502:H514" si="46">+E502+F502+G502</f>
        <v>118659400</v>
      </c>
      <c r="I502" s="22">
        <v>112827888</v>
      </c>
      <c r="J502" s="17">
        <f t="shared" si="39"/>
        <v>95.085503550498316</v>
      </c>
    </row>
    <row r="503" spans="4:10" x14ac:dyDescent="0.3">
      <c r="D503" s="26" t="s">
        <v>421</v>
      </c>
      <c r="E503" s="29">
        <v>2150000</v>
      </c>
      <c r="F503" s="30">
        <v>-2150000</v>
      </c>
      <c r="G503" s="27">
        <v>0</v>
      </c>
      <c r="H503" s="22">
        <f t="shared" si="46"/>
        <v>0</v>
      </c>
      <c r="I503" s="22">
        <v>0</v>
      </c>
      <c r="J503" s="22">
        <v>0</v>
      </c>
    </row>
    <row r="504" spans="4:10" x14ac:dyDescent="0.3">
      <c r="D504" s="18" t="s">
        <v>366</v>
      </c>
      <c r="E504" s="14">
        <v>6000000</v>
      </c>
      <c r="F504" s="30">
        <v>-1810471.81</v>
      </c>
      <c r="G504" s="15">
        <v>0</v>
      </c>
      <c r="H504" s="17">
        <f t="shared" si="46"/>
        <v>4189528.19</v>
      </c>
      <c r="I504" s="22">
        <v>4189528.19</v>
      </c>
      <c r="J504" s="17">
        <f t="shared" si="39"/>
        <v>100</v>
      </c>
    </row>
    <row r="505" spans="4:10" x14ac:dyDescent="0.3">
      <c r="D505" s="18" t="s">
        <v>367</v>
      </c>
      <c r="E505" s="14">
        <v>285000</v>
      </c>
      <c r="F505" s="30">
        <v>-50682.51999999999</v>
      </c>
      <c r="G505" s="15">
        <v>0</v>
      </c>
      <c r="H505" s="17">
        <f t="shared" si="46"/>
        <v>234317.48</v>
      </c>
      <c r="I505" s="22">
        <v>234317.48</v>
      </c>
      <c r="J505" s="17">
        <f t="shared" si="39"/>
        <v>100</v>
      </c>
    </row>
    <row r="506" spans="4:10" x14ac:dyDescent="0.3">
      <c r="D506" s="18" t="s">
        <v>368</v>
      </c>
      <c r="E506" s="14">
        <v>35757697</v>
      </c>
      <c r="F506" s="30">
        <v>-2232831</v>
      </c>
      <c r="G506" s="15">
        <v>0</v>
      </c>
      <c r="H506" s="17">
        <f t="shared" si="46"/>
        <v>33524866</v>
      </c>
      <c r="I506" s="22">
        <v>33524866</v>
      </c>
      <c r="J506" s="17">
        <f t="shared" si="39"/>
        <v>100</v>
      </c>
    </row>
    <row r="507" spans="4:10" x14ac:dyDescent="0.3">
      <c r="D507" s="18" t="s">
        <v>369</v>
      </c>
      <c r="E507" s="14">
        <v>7458174</v>
      </c>
      <c r="F507" s="30">
        <v>4232846.93</v>
      </c>
      <c r="G507" s="15">
        <v>0</v>
      </c>
      <c r="H507" s="17">
        <f t="shared" si="46"/>
        <v>11691020.93</v>
      </c>
      <c r="I507" s="22">
        <v>11691020.93</v>
      </c>
      <c r="J507" s="17">
        <f t="shared" si="39"/>
        <v>100</v>
      </c>
    </row>
    <row r="508" spans="4:10" x14ac:dyDescent="0.3">
      <c r="D508" s="18" t="s">
        <v>370</v>
      </c>
      <c r="E508" s="14">
        <v>19922590</v>
      </c>
      <c r="F508" s="30">
        <v>-7842088.4399999995</v>
      </c>
      <c r="G508" s="15">
        <v>0</v>
      </c>
      <c r="H508" s="17">
        <f t="shared" si="46"/>
        <v>12080501.560000001</v>
      </c>
      <c r="I508" s="22">
        <v>12080501.560000001</v>
      </c>
      <c r="J508" s="17">
        <f t="shared" si="39"/>
        <v>100</v>
      </c>
    </row>
    <row r="509" spans="4:10" x14ac:dyDescent="0.3">
      <c r="D509" s="18" t="s">
        <v>371</v>
      </c>
      <c r="E509" s="14">
        <v>44237</v>
      </c>
      <c r="F509" s="30">
        <v>242686</v>
      </c>
      <c r="G509" s="15">
        <v>0</v>
      </c>
      <c r="H509" s="17">
        <f t="shared" si="46"/>
        <v>286923</v>
      </c>
      <c r="I509" s="22">
        <v>286923</v>
      </c>
      <c r="J509" s="17">
        <f t="shared" si="39"/>
        <v>100</v>
      </c>
    </row>
    <row r="510" spans="4:10" x14ac:dyDescent="0.3">
      <c r="D510" s="18" t="s">
        <v>372</v>
      </c>
      <c r="E510" s="14">
        <v>49000000</v>
      </c>
      <c r="F510" s="30">
        <v>29872758</v>
      </c>
      <c r="G510" s="15">
        <v>0</v>
      </c>
      <c r="H510" s="17">
        <f t="shared" si="46"/>
        <v>78872758</v>
      </c>
      <c r="I510" s="22">
        <v>78872758</v>
      </c>
      <c r="J510" s="17">
        <f t="shared" si="39"/>
        <v>100</v>
      </c>
    </row>
    <row r="511" spans="4:10" x14ac:dyDescent="0.3">
      <c r="D511" s="18" t="s">
        <v>373</v>
      </c>
      <c r="E511" s="14">
        <v>83300000</v>
      </c>
      <c r="F511" s="30">
        <v>14051772</v>
      </c>
      <c r="G511" s="15">
        <v>0</v>
      </c>
      <c r="H511" s="17">
        <f t="shared" si="46"/>
        <v>97351772</v>
      </c>
      <c r="I511" s="22">
        <v>97351772</v>
      </c>
      <c r="J511" s="17">
        <f t="shared" si="39"/>
        <v>100</v>
      </c>
    </row>
    <row r="512" spans="4:10" x14ac:dyDescent="0.3">
      <c r="D512" s="18" t="s">
        <v>374</v>
      </c>
      <c r="E512" s="14">
        <v>5000000</v>
      </c>
      <c r="F512" s="30">
        <v>-551973</v>
      </c>
      <c r="G512" s="15">
        <v>0</v>
      </c>
      <c r="H512" s="17">
        <f t="shared" si="46"/>
        <v>4448027</v>
      </c>
      <c r="I512" s="22">
        <v>4448027</v>
      </c>
      <c r="J512" s="17">
        <f t="shared" si="39"/>
        <v>100</v>
      </c>
    </row>
    <row r="513" spans="4:10" x14ac:dyDescent="0.3">
      <c r="D513" s="18" t="s">
        <v>375</v>
      </c>
      <c r="E513" s="14">
        <v>3000000</v>
      </c>
      <c r="F513" s="30">
        <v>-2943984.83</v>
      </c>
      <c r="G513" s="15">
        <v>0</v>
      </c>
      <c r="H513" s="17">
        <f t="shared" si="46"/>
        <v>56015.169999999925</v>
      </c>
      <c r="I513" s="22">
        <v>56015.17</v>
      </c>
      <c r="J513" s="17">
        <f t="shared" si="39"/>
        <v>100.00000000000013</v>
      </c>
    </row>
    <row r="514" spans="4:10" x14ac:dyDescent="0.3">
      <c r="D514" s="18" t="s">
        <v>376</v>
      </c>
      <c r="E514" s="14">
        <v>500000</v>
      </c>
      <c r="F514" s="30">
        <v>78634850</v>
      </c>
      <c r="G514" s="15">
        <v>0</v>
      </c>
      <c r="H514" s="17">
        <f t="shared" si="46"/>
        <v>79134850</v>
      </c>
      <c r="I514" s="22">
        <v>79134850</v>
      </c>
      <c r="J514" s="17">
        <f t="shared" si="39"/>
        <v>100</v>
      </c>
    </row>
    <row r="515" spans="4:10" x14ac:dyDescent="0.3">
      <c r="D515" s="18" t="s">
        <v>377</v>
      </c>
      <c r="E515" s="14">
        <v>0</v>
      </c>
      <c r="F515" s="30">
        <v>907211</v>
      </c>
      <c r="G515" s="15">
        <v>0</v>
      </c>
      <c r="H515" s="17">
        <f t="shared" ref="H515:H527" si="47">+E515+F515+G515</f>
        <v>907211</v>
      </c>
      <c r="I515" s="22">
        <v>907211</v>
      </c>
      <c r="J515" s="17">
        <f t="shared" si="39"/>
        <v>100</v>
      </c>
    </row>
    <row r="516" spans="4:10" x14ac:dyDescent="0.3">
      <c r="D516" s="31" t="s">
        <v>378</v>
      </c>
      <c r="E516" s="32">
        <v>34765000</v>
      </c>
      <c r="F516" s="33">
        <f>SUM(F517:F524)</f>
        <v>-4978552.209999999</v>
      </c>
      <c r="G516" s="32">
        <f>SUM(G517:G524)</f>
        <v>13210000</v>
      </c>
      <c r="H516" s="32">
        <f>SUM(H517:H524)</f>
        <v>42996447.790000007</v>
      </c>
      <c r="I516" s="33">
        <f>SUM(I517:I524)</f>
        <v>29786447.789999999</v>
      </c>
      <c r="J516" s="32">
        <f t="shared" si="39"/>
        <v>69.276531716016905</v>
      </c>
    </row>
    <row r="517" spans="4:10" x14ac:dyDescent="0.3">
      <c r="D517" s="18" t="s">
        <v>379</v>
      </c>
      <c r="E517" s="14">
        <v>0</v>
      </c>
      <c r="F517" s="30">
        <v>-4194.83</v>
      </c>
      <c r="G517" s="15">
        <v>0</v>
      </c>
      <c r="H517" s="30">
        <f>+E517+F517+G517</f>
        <v>-4194.83</v>
      </c>
      <c r="I517" s="30">
        <v>-4194.83</v>
      </c>
      <c r="J517" s="17">
        <f t="shared" si="39"/>
        <v>100</v>
      </c>
    </row>
    <row r="518" spans="4:10" x14ac:dyDescent="0.3">
      <c r="D518" s="18" t="s">
        <v>425</v>
      </c>
      <c r="E518" s="14">
        <v>5502005</v>
      </c>
      <c r="F518" s="30">
        <v>-5198841</v>
      </c>
      <c r="G518" s="15">
        <v>0</v>
      </c>
      <c r="H518" s="30">
        <f t="shared" ref="H518:H524" si="48">+E518+F518+G518</f>
        <v>303164</v>
      </c>
      <c r="I518" s="22">
        <v>303164</v>
      </c>
      <c r="J518" s="17">
        <f t="shared" si="39"/>
        <v>100</v>
      </c>
    </row>
    <row r="519" spans="4:10" x14ac:dyDescent="0.3">
      <c r="D519" s="26" t="s">
        <v>380</v>
      </c>
      <c r="E519" s="29">
        <v>52995</v>
      </c>
      <c r="F519" s="30">
        <v>-52995</v>
      </c>
      <c r="G519" s="27">
        <v>0</v>
      </c>
      <c r="H519" s="27">
        <v>0</v>
      </c>
      <c r="I519" s="27">
        <v>0</v>
      </c>
      <c r="J519" s="22">
        <f t="shared" si="39"/>
        <v>0</v>
      </c>
    </row>
    <row r="520" spans="4:10" x14ac:dyDescent="0.3">
      <c r="D520" s="18" t="s">
        <v>381</v>
      </c>
      <c r="E520" s="14">
        <v>0</v>
      </c>
      <c r="F520" s="30">
        <v>-93528.31</v>
      </c>
      <c r="G520" s="27">
        <v>0</v>
      </c>
      <c r="H520" s="30">
        <f t="shared" si="48"/>
        <v>-93528.31</v>
      </c>
      <c r="I520" s="21">
        <v>-93528.31</v>
      </c>
      <c r="J520" s="17">
        <f t="shared" si="39"/>
        <v>100</v>
      </c>
    </row>
    <row r="521" spans="4:10" x14ac:dyDescent="0.3">
      <c r="D521" s="18" t="s">
        <v>382</v>
      </c>
      <c r="E521" s="14">
        <v>29210000</v>
      </c>
      <c r="F521" s="30">
        <v>-1845905.88</v>
      </c>
      <c r="G521" s="27">
        <v>13210000</v>
      </c>
      <c r="H521" s="30">
        <f>+E521+F521+G521</f>
        <v>40574094.120000005</v>
      </c>
      <c r="I521" s="22">
        <v>27364094.120000001</v>
      </c>
      <c r="J521" s="17">
        <f t="shared" si="39"/>
        <v>67.442279891867116</v>
      </c>
    </row>
    <row r="522" spans="4:10" x14ac:dyDescent="0.3">
      <c r="D522" s="18" t="s">
        <v>383</v>
      </c>
      <c r="E522" s="14">
        <v>0</v>
      </c>
      <c r="F522" s="30">
        <v>38540</v>
      </c>
      <c r="G522" s="27">
        <v>0</v>
      </c>
      <c r="H522" s="30">
        <f t="shared" si="48"/>
        <v>38540</v>
      </c>
      <c r="I522" s="22">
        <v>38540</v>
      </c>
      <c r="J522" s="17">
        <f t="shared" si="39"/>
        <v>100</v>
      </c>
    </row>
    <row r="523" spans="4:10" x14ac:dyDescent="0.3">
      <c r="D523" s="18" t="s">
        <v>384</v>
      </c>
      <c r="E523" s="14">
        <v>0</v>
      </c>
      <c r="F523" s="30">
        <v>2162177.2400000002</v>
      </c>
      <c r="G523" s="27">
        <v>0</v>
      </c>
      <c r="H523" s="30">
        <f t="shared" si="48"/>
        <v>2162177.2400000002</v>
      </c>
      <c r="I523" s="22">
        <v>2162177.2400000002</v>
      </c>
      <c r="J523" s="17">
        <f t="shared" si="39"/>
        <v>100</v>
      </c>
    </row>
    <row r="524" spans="4:10" x14ac:dyDescent="0.3">
      <c r="D524" s="18" t="s">
        <v>385</v>
      </c>
      <c r="E524" s="14">
        <v>0</v>
      </c>
      <c r="F524" s="30">
        <v>16195.57</v>
      </c>
      <c r="G524" s="15">
        <v>0</v>
      </c>
      <c r="H524" s="30">
        <f t="shared" si="48"/>
        <v>16195.57</v>
      </c>
      <c r="I524" s="22">
        <v>16195.57</v>
      </c>
      <c r="J524" s="17">
        <f t="shared" si="39"/>
        <v>100</v>
      </c>
    </row>
    <row r="525" spans="4:10" x14ac:dyDescent="0.3">
      <c r="D525" s="31" t="s">
        <v>422</v>
      </c>
      <c r="E525" s="32">
        <v>470000000</v>
      </c>
      <c r="F525" s="33">
        <f>+F526+F527</f>
        <v>-88424287</v>
      </c>
      <c r="G525" s="32">
        <v>343154510</v>
      </c>
      <c r="H525" s="32">
        <f>+H526+H527</f>
        <v>724730223</v>
      </c>
      <c r="I525" s="32">
        <f>+I526+I527</f>
        <v>381575713</v>
      </c>
      <c r="J525" s="32">
        <f t="shared" si="39"/>
        <v>52.650724488966148</v>
      </c>
    </row>
    <row r="526" spans="4:10" x14ac:dyDescent="0.3">
      <c r="D526" s="18" t="s">
        <v>423</v>
      </c>
      <c r="E526" s="14">
        <v>0</v>
      </c>
      <c r="F526" s="15">
        <v>0</v>
      </c>
      <c r="G526" s="15">
        <v>343154510</v>
      </c>
      <c r="H526" s="17">
        <f t="shared" si="47"/>
        <v>343154510</v>
      </c>
      <c r="I526" s="17">
        <v>0</v>
      </c>
      <c r="J526" s="17">
        <f t="shared" si="39"/>
        <v>0</v>
      </c>
    </row>
    <row r="527" spans="4:10" x14ac:dyDescent="0.3">
      <c r="D527" s="18" t="s">
        <v>424</v>
      </c>
      <c r="E527" s="14">
        <v>470000000</v>
      </c>
      <c r="F527" s="30">
        <v>-88424287</v>
      </c>
      <c r="G527" s="15">
        <v>0</v>
      </c>
      <c r="H527" s="17">
        <f t="shared" si="47"/>
        <v>381575713</v>
      </c>
      <c r="I527" s="17">
        <v>381575713</v>
      </c>
      <c r="J527" s="17">
        <f t="shared" si="39"/>
        <v>100</v>
      </c>
    </row>
    <row r="529" spans="5:9" x14ac:dyDescent="0.3">
      <c r="E529" s="25"/>
      <c r="F529" s="25"/>
      <c r="G529" s="25"/>
      <c r="H529" s="25"/>
      <c r="I529" s="25"/>
    </row>
    <row r="530" spans="5:9" x14ac:dyDescent="0.3">
      <c r="F530" s="24"/>
    </row>
    <row r="531" spans="5:9" x14ac:dyDescent="0.3">
      <c r="F531" s="25"/>
    </row>
    <row r="532" spans="5:9" x14ac:dyDescent="0.3">
      <c r="F532" s="25"/>
    </row>
  </sheetData>
  <mergeCells count="11">
    <mergeCell ref="D2:J2"/>
    <mergeCell ref="D4:J4"/>
    <mergeCell ref="D5:J5"/>
    <mergeCell ref="D7:D8"/>
    <mergeCell ref="I7:I8"/>
    <mergeCell ref="J7:J8"/>
    <mergeCell ref="E7:E8"/>
    <mergeCell ref="F7:F8"/>
    <mergeCell ref="G7:G8"/>
    <mergeCell ref="H7:H8"/>
    <mergeCell ref="D3:K3"/>
  </mergeCells>
  <conditionalFormatting sqref="C278:C279">
    <cfRule type="duplicateValues" dxfId="1" priority="2" stopIfTrue="1"/>
  </conditionalFormatting>
  <conditionalFormatting sqref="C281">
    <cfRule type="duplicateValues" dxfId="0" priority="1" stopIfTrue="1"/>
  </conditionalFormatting>
  <printOptions horizontalCentered="1"/>
  <pageMargins left="0.39370078740157483" right="0.39370078740157483" top="0.35433070866141736" bottom="0.35433070866141736" header="0.31496062992125984" footer="0.31496062992125984"/>
  <pageSetup scale="49" fitToHeight="6" orientation="portrait" r:id="rId1"/>
  <ignoredErrors>
    <ignoredError sqref="G516" formulaRange="1"/>
    <ignoredError sqref="H525 H82 H98 H113 H116 H124 H176 H267 H274 H466 H49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EADID </vt:lpstr>
      <vt:lpstr>'EADID '!Área_de_impresión</vt:lpstr>
      <vt:lpstr>'EADID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YADI</cp:lastModifiedBy>
  <cp:lastPrinted>2023-02-14T07:30:50Z</cp:lastPrinted>
  <dcterms:created xsi:type="dcterms:W3CDTF">2022-08-08T15:36:54Z</dcterms:created>
  <dcterms:modified xsi:type="dcterms:W3CDTF">2023-02-14T07:30:53Z</dcterms:modified>
</cp:coreProperties>
</file>